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a_delovni_zvezek"/>
  <mc:AlternateContent xmlns:mc="http://schemas.openxmlformats.org/markup-compatibility/2006">
    <mc:Choice Requires="x15">
      <x15ac:absPath xmlns:x15ac="http://schemas.microsoft.com/office/spreadsheetml/2010/11/ac" url="https://regionalnisklad-my.sharepoint.com/personal/lea_kozina_srrs_si/Documents/OBRAZCI/2025/"/>
    </mc:Choice>
  </mc:AlternateContent>
  <xr:revisionPtr revIDLastSave="2" documentId="8_{69DD6038-710D-4BBA-AD7F-0AE8AFB61402}" xr6:coauthVersionLast="47" xr6:coauthVersionMax="47" xr10:uidLastSave="{756AAABC-0D74-444A-992E-6CEC7733D119}"/>
  <bookViews>
    <workbookView xWindow="10170" yWindow="5730" windowWidth="19320" windowHeight="10440" tabRatio="823" activeTab="10" xr2:uid="{00000000-000D-0000-FFFF-FFFF00000000}"/>
  </bookViews>
  <sheets>
    <sheet name="NAVODILO" sheetId="22" r:id="rId1"/>
    <sheet name="List3" sheetId="27" state="hidden" r:id="rId2"/>
    <sheet name="PREDSTAVITEV" sheetId="3" state="hidden" r:id="rId3"/>
    <sheet name="DINAMIKA ZAHTEVKOV" sheetId="33" state="hidden" r:id="rId4"/>
    <sheet name="TRAJNOSTNI PROJEKT" sheetId="23" state="hidden" r:id="rId5"/>
    <sheet name="TRAJNOSTNI CILJI" sheetId="24" state="hidden" r:id="rId6"/>
    <sheet name="FINANČNE OBVEZNOSTI" sheetId="21" state="hidden" r:id="rId7"/>
    <sheet name="STROŠKI PROJEKTA" sheetId="28" state="hidden" r:id="rId8"/>
    <sheet name="VIRI FINANCIRANJA" sheetId="29" state="hidden" r:id="rId9"/>
    <sheet name="DENARNI TOK" sheetId="20" state="hidden" r:id="rId10"/>
    <sheet name="OGLJIČNI_ODTIS" sheetId="37" r:id="rId11"/>
    <sheet name="List5" sheetId="42" state="hidden" r:id="rId12"/>
    <sheet name="MERILA" sheetId="40" state="hidden" r:id="rId13"/>
    <sheet name="KUMULACIJA in INTENZIVNOST DP" sheetId="34" state="hidden" r:id="rId14"/>
    <sheet name="Seznami za vozila" sheetId="39" state="hidden" r:id="rId15"/>
    <sheet name="ŠIFRANTI" sheetId="36" state="hidden" r:id="rId16"/>
    <sheet name="List1" sheetId="26" state="hidden" r:id="rId17"/>
    <sheet name="List2" sheetId="14" state="hidden" r:id="rId18"/>
  </sheets>
  <definedNames>
    <definedName name="_xlnm._FilterDatabase" localSheetId="15" hidden="1">ŠIFRANTI!$K$1:$W$213</definedName>
    <definedName name="_ftn1" localSheetId="2">#REF!</definedName>
    <definedName name="_ftnref1" localSheetId="2">PREDSTAVITEV!#REF!</definedName>
    <definedName name="_xlnm.Print_Area" localSheetId="6">'FINANČNE OBVEZNOSTI'!$A$1:$L$34</definedName>
    <definedName name="_xlnm.Print_Area" localSheetId="2">PREDSTAVITEV!$A$1:$L$53</definedName>
    <definedName name="_xlnm.Print_Area" localSheetId="7">'STROŠKI PROJEKTA'!$A$1:$L$91</definedName>
    <definedName name="_xlnm.Print_Area" localSheetId="4">'TRAJNOSTNI PROJEKT'!$A$1:$L$20</definedName>
    <definedName name="_xlnm.Print_Area" localSheetId="8">'VIRI FINANCIRANJA'!$A$1:$G$19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9" i="20" l="1"/>
  <c r="L5" i="28"/>
  <c r="G3" i="29"/>
  <c r="G16" i="29"/>
  <c r="F16" i="29"/>
  <c r="E16" i="29"/>
  <c r="D16" i="29"/>
  <c r="C17" i="29"/>
  <c r="G4" i="29"/>
  <c r="G7" i="29"/>
  <c r="G13" i="29"/>
  <c r="F7" i="29"/>
  <c r="E7" i="29"/>
  <c r="D7" i="29"/>
  <c r="B9" i="20"/>
  <c r="D4" i="29"/>
  <c r="E4" i="29"/>
  <c r="F4" i="29"/>
  <c r="F13" i="29"/>
  <c r="C5" i="29"/>
  <c r="C6" i="29"/>
  <c r="C8" i="29"/>
  <c r="C9" i="29"/>
  <c r="C11" i="29"/>
  <c r="C12" i="29"/>
  <c r="D13" i="29"/>
  <c r="C4" i="29"/>
  <c r="E13" i="29"/>
  <c r="C16" i="29"/>
  <c r="C7" i="29"/>
  <c r="C13" i="29"/>
  <c r="B7" i="29"/>
  <c r="C10" i="29"/>
  <c r="G24" i="34"/>
  <c r="G33" i="34"/>
  <c r="B4" i="29"/>
  <c r="B13" i="29"/>
  <c r="C85" i="28"/>
  <c r="B18" i="20"/>
  <c r="B23" i="20"/>
  <c r="B8" i="20"/>
  <c r="E83" i="28"/>
  <c r="K31" i="21"/>
  <c r="J31" i="21"/>
  <c r="I31" i="21"/>
  <c r="C23" i="21"/>
  <c r="I23" i="21"/>
  <c r="J23" i="21"/>
  <c r="K23" i="21"/>
  <c r="C17" i="21"/>
  <c r="B17" i="21"/>
  <c r="K17" i="21"/>
  <c r="J17" i="21"/>
  <c r="I17" i="21"/>
  <c r="I32" i="21"/>
  <c r="I33" i="21"/>
  <c r="J33" i="21"/>
  <c r="K33" i="21"/>
  <c r="F83" i="28"/>
  <c r="G3" i="34"/>
  <c r="D83" i="28"/>
  <c r="I7" i="28"/>
  <c r="L7" i="28"/>
  <c r="J7" i="28"/>
  <c r="K7" i="28"/>
  <c r="H9" i="28"/>
  <c r="H8" i="28"/>
  <c r="H7" i="28"/>
  <c r="L10" i="28"/>
  <c r="I10" i="28"/>
  <c r="J10" i="28"/>
  <c r="K10" i="28"/>
  <c r="H11" i="28"/>
  <c r="H12" i="28"/>
  <c r="K13" i="28"/>
  <c r="H15" i="28"/>
  <c r="L13" i="28"/>
  <c r="I13" i="28"/>
  <c r="J13" i="28"/>
  <c r="L16" i="28"/>
  <c r="I16" i="28"/>
  <c r="J16" i="28"/>
  <c r="K16" i="28"/>
  <c r="H18" i="28"/>
  <c r="L20" i="28"/>
  <c r="L78" i="28"/>
  <c r="I20" i="28"/>
  <c r="J20" i="28"/>
  <c r="K20" i="28"/>
  <c r="H28" i="28"/>
  <c r="H22" i="28"/>
  <c r="H23" i="28"/>
  <c r="H24" i="28"/>
  <c r="H25" i="28"/>
  <c r="H26" i="28"/>
  <c r="H27" i="28"/>
  <c r="H21" i="28"/>
  <c r="L29" i="28"/>
  <c r="I29" i="28"/>
  <c r="J29" i="28"/>
  <c r="K29" i="28"/>
  <c r="H30" i="28"/>
  <c r="H36" i="28"/>
  <c r="H31" i="28"/>
  <c r="H32" i="28"/>
  <c r="H33" i="28"/>
  <c r="H34" i="28"/>
  <c r="H35" i="28"/>
  <c r="L37" i="28"/>
  <c r="I37" i="28"/>
  <c r="H38" i="28"/>
  <c r="H48" i="28"/>
  <c r="L49" i="28"/>
  <c r="I49" i="28"/>
  <c r="J49" i="28"/>
  <c r="K49" i="28"/>
  <c r="H56" i="28"/>
  <c r="H50" i="28"/>
  <c r="H51" i="28"/>
  <c r="H52" i="28"/>
  <c r="H53" i="28"/>
  <c r="H54" i="28"/>
  <c r="H55" i="28"/>
  <c r="L57" i="28"/>
  <c r="I57" i="28"/>
  <c r="J57" i="28"/>
  <c r="K57" i="28"/>
  <c r="H64" i="28"/>
  <c r="H59" i="28"/>
  <c r="H60" i="28"/>
  <c r="H61" i="28"/>
  <c r="H62" i="28"/>
  <c r="H63" i="28"/>
  <c r="H58" i="28"/>
  <c r="L66" i="28"/>
  <c r="I66" i="28"/>
  <c r="J66" i="28"/>
  <c r="K66" i="28"/>
  <c r="H71" i="28"/>
  <c r="H67" i="28"/>
  <c r="H68" i="28"/>
  <c r="H69" i="28"/>
  <c r="H70" i="28"/>
  <c r="L72" i="28"/>
  <c r="I72" i="28"/>
  <c r="H77" i="28"/>
  <c r="J72" i="28"/>
  <c r="K72" i="28"/>
  <c r="H74" i="28"/>
  <c r="H75" i="28"/>
  <c r="H76" i="28"/>
  <c r="H73" i="28"/>
  <c r="H80" i="28"/>
  <c r="H79" i="28"/>
  <c r="I78" i="28"/>
  <c r="J78" i="28"/>
  <c r="K78" i="28"/>
  <c r="F66" i="28"/>
  <c r="F72" i="28"/>
  <c r="F78" i="28"/>
  <c r="F57" i="28"/>
  <c r="F49" i="28"/>
  <c r="F37" i="28"/>
  <c r="F29" i="28"/>
  <c r="F20" i="28"/>
  <c r="F16" i="28"/>
  <c r="F13" i="28"/>
  <c r="F10" i="28"/>
  <c r="F7" i="28"/>
  <c r="E7" i="28"/>
  <c r="E10" i="28"/>
  <c r="E13" i="28"/>
  <c r="E16" i="28"/>
  <c r="E20" i="28"/>
  <c r="E29" i="28"/>
  <c r="E37" i="28"/>
  <c r="E49" i="28"/>
  <c r="E57" i="28"/>
  <c r="E78" i="28"/>
  <c r="E66" i="28"/>
  <c r="E72" i="28"/>
  <c r="D78" i="28"/>
  <c r="D7" i="28"/>
  <c r="D10" i="28"/>
  <c r="D13" i="28"/>
  <c r="D16" i="28"/>
  <c r="D20" i="28"/>
  <c r="D29" i="28"/>
  <c r="D37" i="28"/>
  <c r="D49" i="28"/>
  <c r="D57" i="28"/>
  <c r="D66" i="28"/>
  <c r="D72" i="28"/>
  <c r="K29" i="21"/>
  <c r="E24" i="20"/>
  <c r="E23" i="20"/>
  <c r="J29" i="21"/>
  <c r="D24" i="20"/>
  <c r="D23" i="20"/>
  <c r="I29" i="21"/>
  <c r="C24" i="20"/>
  <c r="C23" i="20"/>
  <c r="C29" i="21"/>
  <c r="L27" i="21"/>
  <c r="L28" i="21"/>
  <c r="L26" i="21"/>
  <c r="L16" i="21"/>
  <c r="L22" i="21"/>
  <c r="L21" i="21"/>
  <c r="L20" i="21"/>
  <c r="I18" i="34"/>
  <c r="I32" i="34"/>
  <c r="I28" i="34"/>
  <c r="G7" i="34"/>
  <c r="G6" i="34"/>
  <c r="G5" i="34"/>
  <c r="G4" i="34"/>
  <c r="H72" i="28"/>
  <c r="I34" i="21"/>
  <c r="J34" i="21"/>
  <c r="K34" i="21"/>
  <c r="L29" i="21"/>
  <c r="L34" i="21"/>
  <c r="H78" i="28"/>
  <c r="G35" i="34"/>
  <c r="H20" i="28"/>
  <c r="L65" i="28"/>
  <c r="D65" i="28"/>
  <c r="E65" i="28"/>
  <c r="H49" i="28"/>
  <c r="H66" i="28"/>
  <c r="H65" i="28"/>
  <c r="H29" i="28"/>
  <c r="H83" i="28"/>
  <c r="H57" i="28"/>
  <c r="H10" i="28"/>
  <c r="L23" i="21"/>
  <c r="J32" i="21"/>
  <c r="F65" i="28"/>
  <c r="L19" i="28"/>
  <c r="E19" i="28"/>
  <c r="D19" i="28"/>
  <c r="D6" i="28"/>
  <c r="L6" i="28"/>
  <c r="E6" i="28"/>
  <c r="G13" i="34"/>
  <c r="A36" i="34"/>
  <c r="G12" i="34"/>
  <c r="G10" i="34"/>
  <c r="G11" i="34"/>
  <c r="I16" i="34"/>
  <c r="V27" i="37"/>
  <c r="U27" i="37"/>
  <c r="P27" i="37"/>
  <c r="O27" i="37"/>
  <c r="J27" i="37"/>
  <c r="I27" i="37"/>
  <c r="E82" i="28"/>
  <c r="D82" i="28"/>
  <c r="D81" i="28"/>
  <c r="L33" i="21"/>
  <c r="C29" i="20"/>
  <c r="D29" i="20"/>
  <c r="K32" i="21"/>
  <c r="E81" i="28"/>
  <c r="L82" i="28"/>
  <c r="G14" i="29"/>
  <c r="L5" i="21"/>
  <c r="J36" i="3"/>
  <c r="J37" i="3"/>
  <c r="J38" i="3"/>
  <c r="J39" i="3"/>
  <c r="J40" i="3"/>
  <c r="J41" i="3"/>
  <c r="J42" i="3"/>
  <c r="J43" i="3"/>
  <c r="J44" i="3"/>
  <c r="J45" i="3"/>
  <c r="J46" i="3"/>
  <c r="J47" i="3"/>
  <c r="J48" i="3"/>
  <c r="J49" i="3"/>
  <c r="J50" i="3"/>
  <c r="E29" i="20"/>
  <c r="J51" i="3"/>
  <c r="E15" i="3"/>
  <c r="G25" i="34"/>
  <c r="G26" i="34"/>
  <c r="I22" i="34"/>
  <c r="G17" i="34"/>
  <c r="A19" i="34"/>
  <c r="A29" i="34"/>
  <c r="E8" i="20"/>
  <c r="D8" i="20"/>
  <c r="L3" i="28"/>
  <c r="D89" i="28"/>
  <c r="D90" i="28"/>
  <c r="H3" i="28"/>
  <c r="A87" i="28"/>
  <c r="G5" i="24"/>
  <c r="G6" i="24"/>
  <c r="G7" i="24"/>
  <c r="G8" i="24"/>
  <c r="G4" i="24"/>
  <c r="F18" i="23"/>
  <c r="K25" i="21"/>
  <c r="F30" i="33"/>
  <c r="G30" i="33"/>
  <c r="H30" i="33"/>
  <c r="K30" i="33"/>
  <c r="F19" i="23"/>
  <c r="F20" i="23"/>
  <c r="F31" i="33"/>
  <c r="L6" i="21"/>
  <c r="L7" i="21"/>
  <c r="L8" i="21"/>
  <c r="L9" i="21"/>
  <c r="L10" i="21"/>
  <c r="L11" i="21"/>
  <c r="L12" i="21"/>
  <c r="L13" i="21"/>
  <c r="L14" i="21"/>
  <c r="L15" i="21"/>
  <c r="K19" i="21"/>
  <c r="E19" i="20"/>
  <c r="E18" i="20"/>
  <c r="L18" i="21"/>
  <c r="K4" i="21"/>
  <c r="L17" i="21"/>
  <c r="L32" i="21"/>
  <c r="C9" i="20"/>
  <c r="D9" i="20"/>
  <c r="E9" i="20"/>
  <c r="F3" i="29"/>
  <c r="E3" i="29"/>
  <c r="D3" i="29"/>
  <c r="H47" i="28"/>
  <c r="H46" i="28"/>
  <c r="H45" i="28"/>
  <c r="H44" i="28"/>
  <c r="H43" i="28"/>
  <c r="H42" i="28"/>
  <c r="H41" i="28"/>
  <c r="H40" i="28"/>
  <c r="H39" i="28"/>
  <c r="H17" i="28"/>
  <c r="H14" i="28"/>
  <c r="H13" i="28"/>
  <c r="J37" i="28"/>
  <c r="K37" i="28"/>
  <c r="K5" i="28"/>
  <c r="C8" i="20"/>
  <c r="E3" i="20"/>
  <c r="D3" i="20"/>
  <c r="C3" i="20"/>
  <c r="B3" i="20"/>
  <c r="B36" i="29"/>
  <c r="B35" i="29"/>
  <c r="B34" i="29"/>
  <c r="B33" i="29"/>
  <c r="B32" i="29"/>
  <c r="B31" i="29"/>
  <c r="B30" i="29"/>
  <c r="B29" i="29"/>
  <c r="B27" i="29"/>
  <c r="B26" i="29"/>
  <c r="B25" i="29"/>
  <c r="H31" i="21"/>
  <c r="J25" i="21"/>
  <c r="I25" i="21"/>
  <c r="J19" i="21"/>
  <c r="I19" i="21"/>
  <c r="J4" i="21"/>
  <c r="I4" i="21"/>
  <c r="J5" i="28"/>
  <c r="I5" i="28"/>
  <c r="H37" i="28"/>
  <c r="H19" i="28"/>
  <c r="H16" i="28"/>
  <c r="H6" i="28"/>
  <c r="B10" i="20"/>
  <c r="B7" i="20"/>
  <c r="B26" i="20"/>
  <c r="B27" i="20"/>
  <c r="C10" i="20"/>
  <c r="C7" i="20"/>
  <c r="D10" i="20"/>
  <c r="D7" i="20"/>
  <c r="D19" i="20"/>
  <c r="D18" i="20"/>
  <c r="D27" i="37"/>
  <c r="K65" i="28"/>
  <c r="K6" i="28"/>
  <c r="I65" i="28"/>
  <c r="I19" i="28"/>
  <c r="J6" i="28"/>
  <c r="J65" i="28"/>
  <c r="I6" i="28"/>
  <c r="E10" i="20"/>
  <c r="E7" i="20"/>
  <c r="E26" i="20"/>
  <c r="K19" i="28"/>
  <c r="J19" i="28"/>
  <c r="B24" i="29"/>
  <c r="B38" i="29"/>
  <c r="B28" i="29"/>
  <c r="B23" i="29"/>
  <c r="F6" i="28"/>
  <c r="F19" i="28"/>
  <c r="D26" i="20"/>
  <c r="F82" i="28"/>
  <c r="H82" i="28"/>
  <c r="H81" i="28"/>
  <c r="K81" i="28"/>
  <c r="I81" i="28"/>
  <c r="I82" i="28"/>
  <c r="F81" i="28"/>
  <c r="G15" i="29"/>
  <c r="K82" i="28"/>
  <c r="F14" i="29"/>
  <c r="J82" i="28"/>
  <c r="J81" i="28"/>
  <c r="B37" i="29"/>
  <c r="L81" i="28"/>
  <c r="E15" i="29"/>
  <c r="E14" i="29"/>
  <c r="C87" i="28"/>
  <c r="C15" i="29"/>
  <c r="D15" i="29"/>
  <c r="D14" i="29"/>
  <c r="F15" i="29"/>
  <c r="C14" i="29"/>
  <c r="L25" i="21"/>
  <c r="L4" i="21"/>
  <c r="L31" i="21"/>
  <c r="L19" i="21"/>
  <c r="B2" i="26"/>
  <c r="J3" i="26"/>
  <c r="J4" i="26"/>
  <c r="J5" i="26"/>
  <c r="J6" i="26"/>
  <c r="J7" i="26"/>
  <c r="J8" i="26"/>
  <c r="J9" i="26"/>
  <c r="J10" i="26"/>
  <c r="J11" i="26"/>
  <c r="J12" i="26"/>
  <c r="J13" i="26"/>
  <c r="J14" i="26"/>
  <c r="J15" i="26"/>
  <c r="J16" i="26"/>
  <c r="J17" i="26"/>
  <c r="J18" i="26"/>
  <c r="J19" i="26"/>
  <c r="J20" i="26"/>
  <c r="J21" i="26"/>
  <c r="J22" i="26"/>
  <c r="J23" i="26"/>
  <c r="J24" i="26"/>
  <c r="J25" i="26"/>
  <c r="J26" i="26"/>
  <c r="J27" i="26"/>
  <c r="J28" i="26"/>
  <c r="J29" i="26"/>
  <c r="J30" i="26"/>
  <c r="J31" i="26"/>
  <c r="J32" i="26"/>
  <c r="J33" i="26"/>
  <c r="J34" i="26"/>
  <c r="J35" i="26"/>
  <c r="J36" i="26"/>
  <c r="J37" i="26"/>
  <c r="J38" i="26"/>
  <c r="J39" i="26"/>
  <c r="J40" i="26"/>
  <c r="J41" i="26"/>
  <c r="J42" i="26"/>
  <c r="J43" i="26"/>
  <c r="J44" i="26"/>
  <c r="J45" i="26"/>
  <c r="J46" i="26"/>
  <c r="J47" i="26"/>
  <c r="J48" i="26"/>
  <c r="J49" i="26"/>
  <c r="J50" i="26"/>
  <c r="J51" i="26"/>
  <c r="J52" i="26"/>
  <c r="J53" i="26"/>
  <c r="J54" i="26"/>
  <c r="J55" i="26"/>
  <c r="J56" i="26"/>
  <c r="J57" i="26"/>
  <c r="J58" i="26"/>
  <c r="J59" i="26"/>
  <c r="J60" i="26"/>
  <c r="J61" i="26"/>
  <c r="J62" i="26"/>
  <c r="J63" i="26"/>
  <c r="J64" i="26"/>
  <c r="J65" i="26"/>
  <c r="J66" i="26"/>
  <c r="J67" i="26"/>
  <c r="J68" i="26"/>
  <c r="J69" i="26"/>
  <c r="J70" i="26"/>
  <c r="J71" i="26"/>
  <c r="J72" i="26"/>
  <c r="J73" i="26"/>
  <c r="J74" i="26"/>
  <c r="J75" i="26"/>
  <c r="J76" i="26"/>
  <c r="J77" i="26"/>
  <c r="J78" i="26"/>
  <c r="A4" i="26"/>
  <c r="A5" i="26"/>
  <c r="A6" i="26"/>
  <c r="A7" i="26"/>
  <c r="A8" i="26"/>
  <c r="A9" i="26"/>
  <c r="A10" i="26"/>
  <c r="A11" i="26"/>
  <c r="A12" i="26"/>
  <c r="A13" i="26"/>
  <c r="A14" i="26"/>
  <c r="A15" i="26"/>
  <c r="A16" i="26"/>
  <c r="B4" i="26"/>
  <c r="D4" i="26"/>
  <c r="E4" i="26"/>
  <c r="C2" i="26"/>
  <c r="A17" i="26"/>
  <c r="A18" i="26"/>
  <c r="A19" i="26"/>
  <c r="B16" i="26"/>
  <c r="B13" i="26"/>
  <c r="B5" i="26"/>
  <c r="B15" i="26"/>
  <c r="B14" i="26"/>
  <c r="B6" i="26"/>
  <c r="D2" i="26"/>
  <c r="E2" i="26"/>
  <c r="B7" i="26"/>
  <c r="B17" i="26"/>
  <c r="B9" i="26"/>
  <c r="B18" i="26"/>
  <c r="B10" i="26"/>
  <c r="B3" i="26"/>
  <c r="B8" i="26"/>
  <c r="B12" i="26"/>
  <c r="B11" i="26"/>
  <c r="F2" i="26"/>
  <c r="C10" i="26"/>
  <c r="D10" i="26"/>
  <c r="E10" i="26"/>
  <c r="D3" i="26"/>
  <c r="E3" i="26"/>
  <c r="C3" i="26"/>
  <c r="C5" i="26"/>
  <c r="D5" i="26"/>
  <c r="E5" i="26"/>
  <c r="D17" i="26"/>
  <c r="E17" i="26"/>
  <c r="C17" i="26"/>
  <c r="C13" i="26"/>
  <c r="D13" i="26"/>
  <c r="E13" i="26"/>
  <c r="C18" i="26"/>
  <c r="D18" i="26"/>
  <c r="E18" i="26"/>
  <c r="D9" i="26"/>
  <c r="E9" i="26"/>
  <c r="C9" i="26"/>
  <c r="D7" i="26"/>
  <c r="E7" i="26"/>
  <c r="C7" i="26"/>
  <c r="D11" i="26"/>
  <c r="E11" i="26"/>
  <c r="C11" i="26"/>
  <c r="D12" i="26"/>
  <c r="E12" i="26"/>
  <c r="C12" i="26"/>
  <c r="C8" i="26"/>
  <c r="D8" i="26"/>
  <c r="E8" i="26"/>
  <c r="C4" i="26"/>
  <c r="F4" i="26"/>
  <c r="C6" i="26"/>
  <c r="D6" i="26"/>
  <c r="E6" i="26"/>
  <c r="C14" i="26"/>
  <c r="D14" i="26"/>
  <c r="E14" i="26"/>
  <c r="D16" i="26"/>
  <c r="E16" i="26"/>
  <c r="C16" i="26"/>
  <c r="D15" i="26"/>
  <c r="E15" i="26"/>
  <c r="C15" i="26"/>
  <c r="A20" i="26"/>
  <c r="B19" i="26"/>
  <c r="F11" i="26"/>
  <c r="F15" i="26"/>
  <c r="F18" i="26"/>
  <c r="F6" i="26"/>
  <c r="F7" i="26"/>
  <c r="F9" i="26"/>
  <c r="F16" i="26"/>
  <c r="F8" i="26"/>
  <c r="F5" i="26"/>
  <c r="A21" i="26"/>
  <c r="B20" i="26"/>
  <c r="F17" i="26"/>
  <c r="F12" i="26"/>
  <c r="F3" i="26"/>
  <c r="F14" i="26"/>
  <c r="D19" i="26"/>
  <c r="E19" i="26"/>
  <c r="C19" i="26"/>
  <c r="F13" i="26"/>
  <c r="F10" i="26"/>
  <c r="D20" i="26"/>
  <c r="E20" i="26"/>
  <c r="C20" i="26"/>
  <c r="A22" i="26"/>
  <c r="B21" i="26"/>
  <c r="F19" i="26"/>
  <c r="C27" i="37"/>
  <c r="C19" i="20"/>
  <c r="F20" i="26"/>
  <c r="D21" i="26"/>
  <c r="E21" i="26"/>
  <c r="C21" i="26"/>
  <c r="A23" i="26"/>
  <c r="B22" i="26"/>
  <c r="C18" i="20"/>
  <c r="C26" i="20"/>
  <c r="C27" i="20"/>
  <c r="D27" i="20"/>
  <c r="E27" i="20"/>
  <c r="C22" i="26"/>
  <c r="D22" i="26"/>
  <c r="E22" i="26"/>
  <c r="A24" i="26"/>
  <c r="B23" i="26"/>
  <c r="F21" i="26"/>
  <c r="F22" i="26"/>
  <c r="D23" i="26"/>
  <c r="E23" i="26"/>
  <c r="C23" i="26"/>
  <c r="A25" i="26"/>
  <c r="B24" i="26"/>
  <c r="D24" i="26"/>
  <c r="E24" i="26"/>
  <c r="C24" i="26"/>
  <c r="A26" i="26"/>
  <c r="B25" i="26"/>
  <c r="F23" i="26"/>
  <c r="D25" i="26"/>
  <c r="E25" i="26"/>
  <c r="C25" i="26"/>
  <c r="F24" i="26"/>
  <c r="A27" i="26"/>
  <c r="B26" i="26"/>
  <c r="C26" i="26"/>
  <c r="D26" i="26"/>
  <c r="E26" i="26"/>
  <c r="A28" i="26"/>
  <c r="B27" i="26"/>
  <c r="F25" i="26"/>
  <c r="F26" i="26"/>
  <c r="D27" i="26"/>
  <c r="E27" i="26"/>
  <c r="C27" i="26"/>
  <c r="A29" i="26"/>
  <c r="B28" i="26"/>
  <c r="D28" i="26"/>
  <c r="E28" i="26"/>
  <c r="C28" i="26"/>
  <c r="A30" i="26"/>
  <c r="B29" i="26"/>
  <c r="F27" i="26"/>
  <c r="D29" i="26"/>
  <c r="E29" i="26"/>
  <c r="C29" i="26"/>
  <c r="A31" i="26"/>
  <c r="B30" i="26"/>
  <c r="F28" i="26"/>
  <c r="C30" i="26"/>
  <c r="D30" i="26"/>
  <c r="E30" i="26"/>
  <c r="A32" i="26"/>
  <c r="B31" i="26"/>
  <c r="F29" i="26"/>
  <c r="F30" i="26"/>
  <c r="D31" i="26"/>
  <c r="E31" i="26"/>
  <c r="C31" i="26"/>
  <c r="A33" i="26"/>
  <c r="B32" i="26"/>
  <c r="D32" i="26"/>
  <c r="E32" i="26"/>
  <c r="C32" i="26"/>
  <c r="A34" i="26"/>
  <c r="B33" i="26"/>
  <c r="F31" i="26"/>
  <c r="D33" i="26"/>
  <c r="E33" i="26"/>
  <c r="C33" i="26"/>
  <c r="A35" i="26"/>
  <c r="B34" i="26"/>
  <c r="F32" i="26"/>
  <c r="C34" i="26"/>
  <c r="D34" i="26"/>
  <c r="E34" i="26"/>
  <c r="A36" i="26"/>
  <c r="B35" i="26"/>
  <c r="F33" i="26"/>
  <c r="A37" i="26"/>
  <c r="B36" i="26"/>
  <c r="F34" i="26"/>
  <c r="D35" i="26"/>
  <c r="E35" i="26"/>
  <c r="C35" i="26"/>
  <c r="A38" i="26"/>
  <c r="B37" i="26"/>
  <c r="D36" i="26"/>
  <c r="E36" i="26"/>
  <c r="C36" i="26"/>
  <c r="F35" i="26"/>
  <c r="F36" i="26"/>
  <c r="C37" i="26"/>
  <c r="D37" i="26"/>
  <c r="E37" i="26"/>
  <c r="A39" i="26"/>
  <c r="B38" i="26"/>
  <c r="F37" i="26"/>
  <c r="C38" i="26"/>
  <c r="D38" i="26"/>
  <c r="E38" i="26"/>
  <c r="A40" i="26"/>
  <c r="B39" i="26"/>
  <c r="D39" i="26"/>
  <c r="E39" i="26"/>
  <c r="C39" i="26"/>
  <c r="A41" i="26"/>
  <c r="B40" i="26"/>
  <c r="F38" i="26"/>
  <c r="D40" i="26"/>
  <c r="E40" i="26"/>
  <c r="C40" i="26"/>
  <c r="A42" i="26"/>
  <c r="B41" i="26"/>
  <c r="F39" i="26"/>
  <c r="D41" i="26"/>
  <c r="E41" i="26"/>
  <c r="C41" i="26"/>
  <c r="A43" i="26"/>
  <c r="B42" i="26"/>
  <c r="F40" i="26"/>
  <c r="F41" i="26"/>
  <c r="C42" i="26"/>
  <c r="D42" i="26"/>
  <c r="E42" i="26"/>
  <c r="A44" i="26"/>
  <c r="B43" i="26"/>
  <c r="D43" i="26"/>
  <c r="E43" i="26"/>
  <c r="C43" i="26"/>
  <c r="A45" i="26"/>
  <c r="B44" i="26"/>
  <c r="F42" i="26"/>
  <c r="A46" i="26"/>
  <c r="B45" i="26"/>
  <c r="F43" i="26"/>
  <c r="D44" i="26"/>
  <c r="E44" i="26"/>
  <c r="C44" i="26"/>
  <c r="F44" i="26"/>
  <c r="D45" i="26"/>
  <c r="E45" i="26"/>
  <c r="C45" i="26"/>
  <c r="A47" i="26"/>
  <c r="B46" i="26"/>
  <c r="A48" i="26"/>
  <c r="B47" i="26"/>
  <c r="F45" i="26"/>
  <c r="D46" i="26"/>
  <c r="E46" i="26"/>
  <c r="C46" i="26"/>
  <c r="F46" i="26"/>
  <c r="D47" i="26"/>
  <c r="E47" i="26"/>
  <c r="C47" i="26"/>
  <c r="A49" i="26"/>
  <c r="B48" i="26"/>
  <c r="C48" i="26"/>
  <c r="D48" i="26"/>
  <c r="E48" i="26"/>
  <c r="F47" i="26"/>
  <c r="A50" i="26"/>
  <c r="B49" i="26"/>
  <c r="D49" i="26"/>
  <c r="E49" i="26"/>
  <c r="C49" i="26"/>
  <c r="A51" i="26"/>
  <c r="B50" i="26"/>
  <c r="F48" i="26"/>
  <c r="C50" i="26"/>
  <c r="D50" i="26"/>
  <c r="E50" i="26"/>
  <c r="A52" i="26"/>
  <c r="B51" i="26"/>
  <c r="F49" i="26"/>
  <c r="D51" i="26"/>
  <c r="E51" i="26"/>
  <c r="C51" i="26"/>
  <c r="A53" i="26"/>
  <c r="B52" i="26"/>
  <c r="F50" i="26"/>
  <c r="C52" i="26"/>
  <c r="D52" i="26"/>
  <c r="E52" i="26"/>
  <c r="A54" i="26"/>
  <c r="B53" i="26"/>
  <c r="F51" i="26"/>
  <c r="C53" i="26"/>
  <c r="D53" i="26"/>
  <c r="E53" i="26"/>
  <c r="A55" i="26"/>
  <c r="B54" i="26"/>
  <c r="F52" i="26"/>
  <c r="D54" i="26"/>
  <c r="E54" i="26"/>
  <c r="C54" i="26"/>
  <c r="A56" i="26"/>
  <c r="B55" i="26"/>
  <c r="F53" i="26"/>
  <c r="F54" i="26"/>
  <c r="C55" i="26"/>
  <c r="D55" i="26"/>
  <c r="E55" i="26"/>
  <c r="A57" i="26"/>
  <c r="B56" i="26"/>
  <c r="A58" i="26"/>
  <c r="B57" i="26"/>
  <c r="D56" i="26"/>
  <c r="E56" i="26"/>
  <c r="C56" i="26"/>
  <c r="F55" i="26"/>
  <c r="F56" i="26"/>
  <c r="C57" i="26"/>
  <c r="D57" i="26"/>
  <c r="E57" i="26"/>
  <c r="A59" i="26"/>
  <c r="B58" i="26"/>
  <c r="D58" i="26"/>
  <c r="E58" i="26"/>
  <c r="C58" i="26"/>
  <c r="A60" i="26"/>
  <c r="B59" i="26"/>
  <c r="F57" i="26"/>
  <c r="D59" i="26"/>
  <c r="E59" i="26"/>
  <c r="C59" i="26"/>
  <c r="A61" i="26"/>
  <c r="B60" i="26"/>
  <c r="F58" i="26"/>
  <c r="F59" i="26"/>
  <c r="C60" i="26"/>
  <c r="D60" i="26"/>
  <c r="E60" i="26"/>
  <c r="A62" i="26"/>
  <c r="B61" i="26"/>
  <c r="D61" i="26"/>
  <c r="E61" i="26"/>
  <c r="C61" i="26"/>
  <c r="A63" i="26"/>
  <c r="B62" i="26"/>
  <c r="F60" i="26"/>
  <c r="D62" i="26"/>
  <c r="E62" i="26"/>
  <c r="C62" i="26"/>
  <c r="A64" i="26"/>
  <c r="B63" i="26"/>
  <c r="F61" i="26"/>
  <c r="F62" i="26"/>
  <c r="C63" i="26"/>
  <c r="D63" i="26"/>
  <c r="E63" i="26"/>
  <c r="A65" i="26"/>
  <c r="B64" i="26"/>
  <c r="D64" i="26"/>
  <c r="E64" i="26"/>
  <c r="C64" i="26"/>
  <c r="A66" i="26"/>
  <c r="B65" i="26"/>
  <c r="F63" i="26"/>
  <c r="F64" i="26"/>
  <c r="C65" i="26"/>
  <c r="D65" i="26"/>
  <c r="E65" i="26"/>
  <c r="A67" i="26"/>
  <c r="B66" i="26"/>
  <c r="F65" i="26"/>
  <c r="D66" i="26"/>
  <c r="E66" i="26"/>
  <c r="C66" i="26"/>
  <c r="A68" i="26"/>
  <c r="B67" i="26"/>
  <c r="A69" i="26"/>
  <c r="B68" i="26"/>
  <c r="D67" i="26"/>
  <c r="E67" i="26"/>
  <c r="C67" i="26"/>
  <c r="F66" i="26"/>
  <c r="F67" i="26"/>
  <c r="C68" i="26"/>
  <c r="D68" i="26"/>
  <c r="E68" i="26"/>
  <c r="A70" i="26"/>
  <c r="B69" i="26"/>
  <c r="D69" i="26"/>
  <c r="E69" i="26"/>
  <c r="C69" i="26"/>
  <c r="A71" i="26"/>
  <c r="B70" i="26"/>
  <c r="F68" i="26"/>
  <c r="D70" i="26"/>
  <c r="E70" i="26"/>
  <c r="C70" i="26"/>
  <c r="A72" i="26"/>
  <c r="B71" i="26"/>
  <c r="F69" i="26"/>
  <c r="C71" i="26"/>
  <c r="D71" i="26"/>
  <c r="E71" i="26"/>
  <c r="A73" i="26"/>
  <c r="B72" i="26"/>
  <c r="F70" i="26"/>
  <c r="A74" i="26"/>
  <c r="B73" i="26"/>
  <c r="D72" i="26"/>
  <c r="E72" i="26"/>
  <c r="C72" i="26"/>
  <c r="F71" i="26"/>
  <c r="A75" i="26"/>
  <c r="B74" i="26"/>
  <c r="F72" i="26"/>
  <c r="C73" i="26"/>
  <c r="D73" i="26"/>
  <c r="E73" i="26"/>
  <c r="F73" i="26"/>
  <c r="D74" i="26"/>
  <c r="E74" i="26"/>
  <c r="C74" i="26"/>
  <c r="A76" i="26"/>
  <c r="B75" i="26"/>
  <c r="D75" i="26"/>
  <c r="E75" i="26"/>
  <c r="C75" i="26"/>
  <c r="A77" i="26"/>
  <c r="B76" i="26"/>
  <c r="F74" i="26"/>
  <c r="C76" i="26"/>
  <c r="D76" i="26"/>
  <c r="E76" i="26"/>
  <c r="A78" i="26"/>
  <c r="B77" i="26"/>
  <c r="F75" i="26"/>
  <c r="F76" i="26"/>
  <c r="D77" i="26"/>
  <c r="E77" i="26"/>
  <c r="C77" i="26"/>
  <c r="A79" i="26"/>
  <c r="B78" i="26"/>
  <c r="D78" i="26"/>
  <c r="E78" i="26"/>
  <c r="C78" i="26"/>
  <c r="F77" i="26"/>
  <c r="A80" i="26"/>
  <c r="B79" i="26"/>
  <c r="F78" i="26"/>
  <c r="A81" i="26"/>
  <c r="B80" i="26"/>
  <c r="D79" i="26"/>
  <c r="E79" i="26"/>
  <c r="C79" i="26"/>
  <c r="A82" i="26"/>
  <c r="B81" i="26"/>
  <c r="F79" i="26"/>
  <c r="C80" i="26"/>
  <c r="D80" i="26"/>
  <c r="E80" i="26"/>
  <c r="F80" i="26"/>
  <c r="D81" i="26"/>
  <c r="E81" i="26"/>
  <c r="C81" i="26"/>
  <c r="A83" i="26"/>
  <c r="B82" i="26"/>
  <c r="D82" i="26"/>
  <c r="E82" i="26"/>
  <c r="C82" i="26"/>
  <c r="A84" i="26"/>
  <c r="B83" i="26"/>
  <c r="F81" i="26"/>
  <c r="C83" i="26"/>
  <c r="D83" i="26"/>
  <c r="E83" i="26"/>
  <c r="A85" i="26"/>
  <c r="B84" i="26"/>
  <c r="F82" i="26"/>
  <c r="C84" i="26"/>
  <c r="D84" i="26"/>
  <c r="E84" i="26"/>
  <c r="A86" i="26"/>
  <c r="B85" i="26"/>
  <c r="F83" i="26"/>
  <c r="D85" i="26"/>
  <c r="E85" i="26"/>
  <c r="C85" i="26"/>
  <c r="A87" i="26"/>
  <c r="B86" i="26"/>
  <c r="F84" i="26"/>
  <c r="D86" i="26"/>
  <c r="E86" i="26"/>
  <c r="C86" i="26"/>
  <c r="A88" i="26"/>
  <c r="B87" i="26"/>
  <c r="F85" i="26"/>
  <c r="C87" i="26"/>
  <c r="D87" i="26"/>
  <c r="E87" i="26"/>
  <c r="A89" i="26"/>
  <c r="B88" i="26"/>
  <c r="F86" i="26"/>
  <c r="F87" i="26"/>
  <c r="C88" i="26"/>
  <c r="D88" i="26"/>
  <c r="E88" i="26"/>
  <c r="A90" i="26"/>
  <c r="B89" i="26"/>
  <c r="F88" i="26"/>
  <c r="D89" i="26"/>
  <c r="E89" i="26"/>
  <c r="C89" i="26"/>
  <c r="A91" i="26"/>
  <c r="B90" i="26"/>
  <c r="D90" i="26"/>
  <c r="E90" i="26"/>
  <c r="C90" i="26"/>
  <c r="A92" i="26"/>
  <c r="B91" i="26"/>
  <c r="F89" i="26"/>
  <c r="C91" i="26"/>
  <c r="D91" i="26"/>
  <c r="E91" i="26"/>
  <c r="A93" i="26"/>
  <c r="B92" i="26"/>
  <c r="F90" i="26"/>
  <c r="C92" i="26"/>
  <c r="D92" i="26"/>
  <c r="E92" i="26"/>
  <c r="A94" i="26"/>
  <c r="B93" i="26"/>
  <c r="F91" i="26"/>
  <c r="D93" i="26"/>
  <c r="E93" i="26"/>
  <c r="C93" i="26"/>
  <c r="A95" i="26"/>
  <c r="B94" i="26"/>
  <c r="F92" i="26"/>
  <c r="D94" i="26"/>
  <c r="E94" i="26"/>
  <c r="C94" i="26"/>
  <c r="A96" i="26"/>
  <c r="B95" i="26"/>
  <c r="F93" i="26"/>
  <c r="A97" i="26"/>
  <c r="B96" i="26"/>
  <c r="F94" i="26"/>
  <c r="C95" i="26"/>
  <c r="D95" i="26"/>
  <c r="E95" i="26"/>
  <c r="F95" i="26"/>
  <c r="C96" i="26"/>
  <c r="D96" i="26"/>
  <c r="E96" i="26"/>
  <c r="A98" i="26"/>
  <c r="B97" i="26"/>
  <c r="D97" i="26"/>
  <c r="E97" i="26"/>
  <c r="C97" i="26"/>
  <c r="A99" i="26"/>
  <c r="B98" i="26"/>
  <c r="F96" i="26"/>
  <c r="F97" i="26"/>
  <c r="A100" i="26"/>
  <c r="B99" i="26"/>
  <c r="D98" i="26"/>
  <c r="E98" i="26"/>
  <c r="C98" i="26"/>
  <c r="F98" i="26"/>
  <c r="C99" i="26"/>
  <c r="D99" i="26"/>
  <c r="E99" i="26"/>
  <c r="A101" i="26"/>
  <c r="B100" i="26"/>
  <c r="C100" i="26"/>
  <c r="D100" i="26"/>
  <c r="E100" i="26"/>
  <c r="A102" i="26"/>
  <c r="B101" i="26"/>
  <c r="F99" i="26"/>
  <c r="D101" i="26"/>
  <c r="E101" i="26"/>
  <c r="C101" i="26"/>
  <c r="A103" i="26"/>
  <c r="B102" i="26"/>
  <c r="F100" i="26"/>
  <c r="D102" i="26"/>
  <c r="E102" i="26"/>
  <c r="C102" i="26"/>
  <c r="A104" i="26"/>
  <c r="B103" i="26"/>
  <c r="F101" i="26"/>
  <c r="A105" i="26"/>
  <c r="B104" i="26"/>
  <c r="C103" i="26"/>
  <c r="D103" i="26"/>
  <c r="E103" i="26"/>
  <c r="F102" i="26"/>
  <c r="F103" i="26"/>
  <c r="C104" i="26"/>
  <c r="D104" i="26"/>
  <c r="E104" i="26"/>
  <c r="A106" i="26"/>
  <c r="B105" i="26"/>
  <c r="D105" i="26"/>
  <c r="E105" i="26"/>
  <c r="C105" i="26"/>
  <c r="A107" i="26"/>
  <c r="B106" i="26"/>
  <c r="F104" i="26"/>
  <c r="F105" i="26"/>
  <c r="D106" i="26"/>
  <c r="E106" i="26"/>
  <c r="C106" i="26"/>
  <c r="A108" i="26"/>
  <c r="B107" i="26"/>
  <c r="C107" i="26"/>
  <c r="D107" i="26"/>
  <c r="E107" i="26"/>
  <c r="F106" i="26"/>
  <c r="A109" i="26"/>
  <c r="B108" i="26"/>
  <c r="C108" i="26"/>
  <c r="D108" i="26"/>
  <c r="E108" i="26"/>
  <c r="A110" i="26"/>
  <c r="B109" i="26"/>
  <c r="F107" i="26"/>
  <c r="D109" i="26"/>
  <c r="E109" i="26"/>
  <c r="C109" i="26"/>
  <c r="A111" i="26"/>
  <c r="B110" i="26"/>
  <c r="F108" i="26"/>
  <c r="F109" i="26"/>
  <c r="D110" i="26"/>
  <c r="E110" i="26"/>
  <c r="C110" i="26"/>
  <c r="A112" i="26"/>
  <c r="B111" i="26"/>
  <c r="F110" i="26"/>
  <c r="D111" i="26"/>
  <c r="E111" i="26"/>
  <c r="C111" i="26"/>
  <c r="A113" i="26"/>
  <c r="B112" i="26"/>
  <c r="F111" i="26"/>
  <c r="C112" i="26"/>
  <c r="D112" i="26"/>
  <c r="E112" i="26"/>
  <c r="A114" i="26"/>
  <c r="B113" i="26"/>
  <c r="D113" i="26"/>
  <c r="E113" i="26"/>
  <c r="C113" i="26"/>
  <c r="A115" i="26"/>
  <c r="B114" i="26"/>
  <c r="F112" i="26"/>
  <c r="D114" i="26"/>
  <c r="E114" i="26"/>
  <c r="C114" i="26"/>
  <c r="A116" i="26"/>
  <c r="B115" i="26"/>
  <c r="F113" i="26"/>
  <c r="A117" i="26"/>
  <c r="B116" i="26"/>
  <c r="C115" i="26"/>
  <c r="D115" i="26"/>
  <c r="E115" i="26"/>
  <c r="F114" i="26"/>
  <c r="F115" i="26"/>
  <c r="C116" i="26"/>
  <c r="D116" i="26"/>
  <c r="E116" i="26"/>
  <c r="A118" i="26"/>
  <c r="B117" i="26"/>
  <c r="D117" i="26"/>
  <c r="E117" i="26"/>
  <c r="C117" i="26"/>
  <c r="A119" i="26"/>
  <c r="B118" i="26"/>
  <c r="F116" i="26"/>
  <c r="A120" i="26"/>
  <c r="B119" i="26"/>
  <c r="D118" i="26"/>
  <c r="E118" i="26"/>
  <c r="C118" i="26"/>
  <c r="F117" i="26"/>
  <c r="D119" i="26"/>
  <c r="E119" i="26"/>
  <c r="C119" i="26"/>
  <c r="F118" i="26"/>
  <c r="A121" i="26"/>
  <c r="B120" i="26"/>
  <c r="A122" i="26"/>
  <c r="B121" i="26"/>
  <c r="F119" i="26"/>
  <c r="C120" i="26"/>
  <c r="D120" i="26"/>
  <c r="E120" i="26"/>
  <c r="F120" i="26"/>
  <c r="D121" i="26"/>
  <c r="E121" i="26"/>
  <c r="C121" i="26"/>
  <c r="A123" i="26"/>
  <c r="B122" i="26"/>
  <c r="F121" i="26"/>
  <c r="A124" i="26"/>
  <c r="B123" i="26"/>
  <c r="D122" i="26"/>
  <c r="E122" i="26"/>
  <c r="C122" i="26"/>
  <c r="F122" i="26"/>
  <c r="C123" i="26"/>
  <c r="D123" i="26"/>
  <c r="E123" i="26"/>
  <c r="A125" i="26"/>
  <c r="B124" i="26"/>
  <c r="C124" i="26"/>
  <c r="D124" i="26"/>
  <c r="E124" i="26"/>
  <c r="A126" i="26"/>
  <c r="B125" i="26"/>
  <c r="F123" i="26"/>
  <c r="D125" i="26"/>
  <c r="E125" i="26"/>
  <c r="C125" i="26"/>
  <c r="A127" i="26"/>
  <c r="B126" i="26"/>
  <c r="F124" i="26"/>
  <c r="A128" i="26"/>
  <c r="B127" i="26"/>
  <c r="D126" i="26"/>
  <c r="E126" i="26"/>
  <c r="C126" i="26"/>
  <c r="F125" i="26"/>
  <c r="F126" i="26"/>
  <c r="D127" i="26"/>
  <c r="E127" i="26"/>
  <c r="C127" i="26"/>
  <c r="A129" i="26"/>
  <c r="B128" i="26"/>
  <c r="C128" i="26"/>
  <c r="D128" i="26"/>
  <c r="E128" i="26"/>
  <c r="A130" i="26"/>
  <c r="B129" i="26"/>
  <c r="F127" i="26"/>
  <c r="C129" i="26"/>
  <c r="D129" i="26"/>
  <c r="E129" i="26"/>
  <c r="A131" i="26"/>
  <c r="B130" i="26"/>
  <c r="F128" i="26"/>
  <c r="D130" i="26"/>
  <c r="E130" i="26"/>
  <c r="C130" i="26"/>
  <c r="A132" i="26"/>
  <c r="B131" i="26"/>
  <c r="F129" i="26"/>
  <c r="F130" i="26"/>
  <c r="C131" i="26"/>
  <c r="D131" i="26"/>
  <c r="E131" i="26"/>
  <c r="A133" i="26"/>
  <c r="B132" i="26"/>
  <c r="A134" i="26"/>
  <c r="B133" i="26"/>
  <c r="D132" i="26"/>
  <c r="E132" i="26"/>
  <c r="C132" i="26"/>
  <c r="F131" i="26"/>
  <c r="F132" i="26"/>
  <c r="D133" i="26"/>
  <c r="E133" i="26"/>
  <c r="C133" i="26"/>
  <c r="A135" i="26"/>
  <c r="B134" i="26"/>
  <c r="C134" i="26"/>
  <c r="D134" i="26"/>
  <c r="E134" i="26"/>
  <c r="F133" i="26"/>
  <c r="A136" i="26"/>
  <c r="B135" i="26"/>
  <c r="C135" i="26"/>
  <c r="D135" i="26"/>
  <c r="E135" i="26"/>
  <c r="A137" i="26"/>
  <c r="B136" i="26"/>
  <c r="F134" i="26"/>
  <c r="D136" i="26"/>
  <c r="E136" i="26"/>
  <c r="C136" i="26"/>
  <c r="A138" i="26"/>
  <c r="B137" i="26"/>
  <c r="F135" i="26"/>
  <c r="A139" i="26"/>
  <c r="B138" i="26"/>
  <c r="D137" i="26"/>
  <c r="E137" i="26"/>
  <c r="C137" i="26"/>
  <c r="F136" i="26"/>
  <c r="F137" i="26"/>
  <c r="D138" i="26"/>
  <c r="E138" i="26"/>
  <c r="C138" i="26"/>
  <c r="A140" i="26"/>
  <c r="B139" i="26"/>
  <c r="C139" i="26"/>
  <c r="D139" i="26"/>
  <c r="E139" i="26"/>
  <c r="F138" i="26"/>
  <c r="A141" i="26"/>
  <c r="B140" i="26"/>
  <c r="C140" i="26"/>
  <c r="D140" i="26"/>
  <c r="E140" i="26"/>
  <c r="A142" i="26"/>
  <c r="B141" i="26"/>
  <c r="F139" i="26"/>
  <c r="D141" i="26"/>
  <c r="E141" i="26"/>
  <c r="C141" i="26"/>
  <c r="A143" i="26"/>
  <c r="B142" i="26"/>
  <c r="F140" i="26"/>
  <c r="F141" i="26"/>
  <c r="D142" i="26"/>
  <c r="E142" i="26"/>
  <c r="C142" i="26"/>
  <c r="A144" i="26"/>
  <c r="B143" i="26"/>
  <c r="F142" i="26"/>
  <c r="C143" i="26"/>
  <c r="D143" i="26"/>
  <c r="E143" i="26"/>
  <c r="A145" i="26"/>
  <c r="B144" i="26"/>
  <c r="D144" i="26"/>
  <c r="E144" i="26"/>
  <c r="C144" i="26"/>
  <c r="A146" i="26"/>
  <c r="B145" i="26"/>
  <c r="F143" i="26"/>
  <c r="F144" i="26"/>
  <c r="A147" i="26"/>
  <c r="B146" i="26"/>
  <c r="D145" i="26"/>
  <c r="E145" i="26"/>
  <c r="C145" i="26"/>
  <c r="F145" i="26"/>
  <c r="D146" i="26"/>
  <c r="E146" i="26"/>
  <c r="C146" i="26"/>
  <c r="A148" i="26"/>
  <c r="B147" i="26"/>
  <c r="F146" i="26"/>
  <c r="C147" i="26"/>
  <c r="D147" i="26"/>
  <c r="E147" i="26"/>
  <c r="A149" i="26"/>
  <c r="B148" i="26"/>
  <c r="A150" i="26"/>
  <c r="B149" i="26"/>
  <c r="D148" i="26"/>
  <c r="E148" i="26"/>
  <c r="C148" i="26"/>
  <c r="F147" i="26"/>
  <c r="F148" i="26"/>
  <c r="D149" i="26"/>
  <c r="E149" i="26"/>
  <c r="C149" i="26"/>
  <c r="A151" i="26"/>
  <c r="B150" i="26"/>
  <c r="A152" i="26"/>
  <c r="B151" i="26"/>
  <c r="D150" i="26"/>
  <c r="E150" i="26"/>
  <c r="C150" i="26"/>
  <c r="F149" i="26"/>
  <c r="F150" i="26"/>
  <c r="C151" i="26"/>
  <c r="D151" i="26"/>
  <c r="E151" i="26"/>
  <c r="A153" i="26"/>
  <c r="B152" i="26"/>
  <c r="D152" i="26"/>
  <c r="E152" i="26"/>
  <c r="C152" i="26"/>
  <c r="A154" i="26"/>
  <c r="B153" i="26"/>
  <c r="F151" i="26"/>
  <c r="A155" i="26"/>
  <c r="B154" i="26"/>
  <c r="D153" i="26"/>
  <c r="E153" i="26"/>
  <c r="C153" i="26"/>
  <c r="F152" i="26"/>
  <c r="F153" i="26"/>
  <c r="D154" i="26"/>
  <c r="E154" i="26"/>
  <c r="C154" i="26"/>
  <c r="A156" i="26"/>
  <c r="B155" i="26"/>
  <c r="A157" i="26"/>
  <c r="B156" i="26"/>
  <c r="C155" i="26"/>
  <c r="D155" i="26"/>
  <c r="E155" i="26"/>
  <c r="F154" i="26"/>
  <c r="F155" i="26"/>
  <c r="C156" i="26"/>
  <c r="D156" i="26"/>
  <c r="E156" i="26"/>
  <c r="A158" i="26"/>
  <c r="B157" i="26"/>
  <c r="D157" i="26"/>
  <c r="E157" i="26"/>
  <c r="C157" i="26"/>
  <c r="A159" i="26"/>
  <c r="B158" i="26"/>
  <c r="F156" i="26"/>
  <c r="F157" i="26"/>
  <c r="A160" i="26"/>
  <c r="B159" i="26"/>
  <c r="C158" i="26"/>
  <c r="D158" i="26"/>
  <c r="E158" i="26"/>
  <c r="F158" i="26"/>
  <c r="C159" i="26"/>
  <c r="D159" i="26"/>
  <c r="E159" i="26"/>
  <c r="A161" i="26"/>
  <c r="B160" i="26"/>
  <c r="D160" i="26"/>
  <c r="E160" i="26"/>
  <c r="C160" i="26"/>
  <c r="A162" i="26"/>
  <c r="B161" i="26"/>
  <c r="F159" i="26"/>
  <c r="F160" i="26"/>
  <c r="D161" i="26"/>
  <c r="E161" i="26"/>
  <c r="C161" i="26"/>
  <c r="A163" i="26"/>
  <c r="B162" i="26"/>
  <c r="F161" i="26"/>
  <c r="A164" i="26"/>
  <c r="B163" i="26"/>
  <c r="C162" i="26"/>
  <c r="D162" i="26"/>
  <c r="E162" i="26"/>
  <c r="F162" i="26"/>
  <c r="C163" i="26"/>
  <c r="D163" i="26"/>
  <c r="E163" i="26"/>
  <c r="A165" i="26"/>
  <c r="B164" i="26"/>
  <c r="A166" i="26"/>
  <c r="B165" i="26"/>
  <c r="D164" i="26"/>
  <c r="E164" i="26"/>
  <c r="C164" i="26"/>
  <c r="F163" i="26"/>
  <c r="F164" i="26"/>
  <c r="D165" i="26"/>
  <c r="E165" i="26"/>
  <c r="C165" i="26"/>
  <c r="A167" i="26"/>
  <c r="B166" i="26"/>
  <c r="D166" i="26"/>
  <c r="E166" i="26"/>
  <c r="C166" i="26"/>
  <c r="A168" i="26"/>
  <c r="B167" i="26"/>
  <c r="F165" i="26"/>
  <c r="F166" i="26"/>
  <c r="A169" i="26"/>
  <c r="B168" i="26"/>
  <c r="C167" i="26"/>
  <c r="D167" i="26"/>
  <c r="E167" i="26"/>
  <c r="F167" i="26"/>
  <c r="D168" i="26"/>
  <c r="E168" i="26"/>
  <c r="C168" i="26"/>
  <c r="A170" i="26"/>
  <c r="B169" i="26"/>
  <c r="D169" i="26"/>
  <c r="E169" i="26"/>
  <c r="C169" i="26"/>
  <c r="A171" i="26"/>
  <c r="B170" i="26"/>
  <c r="F168" i="26"/>
  <c r="F169" i="26"/>
  <c r="D170" i="26"/>
  <c r="E170" i="26"/>
  <c r="C170" i="26"/>
  <c r="A172" i="26"/>
  <c r="B171" i="26"/>
  <c r="F170" i="26"/>
  <c r="C171" i="26"/>
  <c r="D171" i="26"/>
  <c r="E171" i="26"/>
  <c r="A173" i="26"/>
  <c r="B172" i="26"/>
  <c r="C172" i="26"/>
  <c r="D172" i="26"/>
  <c r="E172" i="26"/>
  <c r="A174" i="26"/>
  <c r="B173" i="26"/>
  <c r="F171" i="26"/>
  <c r="D173" i="26"/>
  <c r="E173" i="26"/>
  <c r="C173" i="26"/>
  <c r="A175" i="26"/>
  <c r="B174" i="26"/>
  <c r="F172" i="26"/>
  <c r="F173" i="26"/>
  <c r="D174" i="26"/>
  <c r="E174" i="26"/>
  <c r="C174" i="26"/>
  <c r="A176" i="26"/>
  <c r="B175" i="26"/>
  <c r="C175" i="26"/>
  <c r="D175" i="26"/>
  <c r="E175" i="26"/>
  <c r="A177" i="26"/>
  <c r="B176" i="26"/>
  <c r="F174" i="26"/>
  <c r="D176" i="26"/>
  <c r="E176" i="26"/>
  <c r="C176" i="26"/>
  <c r="A178" i="26"/>
  <c r="B177" i="26"/>
  <c r="F175" i="26"/>
  <c r="F176" i="26"/>
  <c r="D177" i="26"/>
  <c r="E177" i="26"/>
  <c r="C177" i="26"/>
  <c r="A179" i="26"/>
  <c r="B178" i="26"/>
  <c r="F177" i="26"/>
  <c r="C178" i="26"/>
  <c r="D178" i="26"/>
  <c r="E178" i="26"/>
  <c r="A180" i="26"/>
  <c r="B179" i="26"/>
  <c r="C179" i="26"/>
  <c r="D179" i="26"/>
  <c r="E179" i="26"/>
  <c r="A181" i="26"/>
  <c r="B180" i="26"/>
  <c r="F178" i="26"/>
  <c r="D180" i="26"/>
  <c r="E180" i="26"/>
  <c r="C180" i="26"/>
  <c r="A182" i="26"/>
  <c r="B181" i="26"/>
  <c r="F179" i="26"/>
  <c r="F180" i="26"/>
  <c r="A183" i="26"/>
  <c r="B182" i="26"/>
  <c r="D181" i="26"/>
  <c r="E181" i="26"/>
  <c r="C181" i="26"/>
  <c r="F181" i="26"/>
  <c r="D182" i="26"/>
  <c r="E182" i="26"/>
  <c r="C182" i="26"/>
  <c r="A184" i="26"/>
  <c r="B183" i="26"/>
  <c r="C183" i="26"/>
  <c r="D183" i="26"/>
  <c r="E183" i="26"/>
  <c r="A185" i="26"/>
  <c r="B184" i="26"/>
  <c r="F182" i="26"/>
  <c r="D184" i="26"/>
  <c r="E184" i="26"/>
  <c r="C184" i="26"/>
  <c r="A186" i="26"/>
  <c r="B185" i="26"/>
  <c r="F183" i="26"/>
  <c r="F184" i="26"/>
  <c r="D185" i="26"/>
  <c r="E185" i="26"/>
  <c r="C185" i="26"/>
  <c r="A187" i="26"/>
  <c r="B186" i="26"/>
  <c r="A188" i="26"/>
  <c r="B187" i="26"/>
  <c r="F185" i="26"/>
  <c r="D186" i="26"/>
  <c r="E186" i="26"/>
  <c r="C186" i="26"/>
  <c r="C187" i="26"/>
  <c r="D187" i="26"/>
  <c r="E187" i="26"/>
  <c r="F186" i="26"/>
  <c r="A189" i="26"/>
  <c r="B188" i="26"/>
  <c r="F187" i="26"/>
  <c r="C188" i="26"/>
  <c r="D188" i="26"/>
  <c r="E188" i="26"/>
  <c r="A190" i="26"/>
  <c r="B189" i="26"/>
  <c r="D189" i="26"/>
  <c r="E189" i="26"/>
  <c r="C189" i="26"/>
  <c r="A191" i="26"/>
  <c r="B190" i="26"/>
  <c r="F188" i="26"/>
  <c r="F189" i="26"/>
  <c r="C190" i="26"/>
  <c r="D190" i="26"/>
  <c r="E190" i="26"/>
  <c r="A192" i="26"/>
  <c r="B191" i="26"/>
  <c r="C191" i="26"/>
  <c r="D191" i="26"/>
  <c r="E191" i="26"/>
  <c r="A193" i="26"/>
  <c r="B192" i="26"/>
  <c r="F190" i="26"/>
  <c r="D192" i="26"/>
  <c r="E192" i="26"/>
  <c r="C192" i="26"/>
  <c r="A194" i="26"/>
  <c r="B193" i="26"/>
  <c r="F191" i="26"/>
  <c r="A195" i="26"/>
  <c r="B194" i="26"/>
  <c r="D193" i="26"/>
  <c r="E193" i="26"/>
  <c r="C193" i="26"/>
  <c r="F192" i="26"/>
  <c r="F193" i="26"/>
  <c r="C194" i="26"/>
  <c r="D194" i="26"/>
  <c r="E194" i="26"/>
  <c r="A196" i="26"/>
  <c r="B195" i="26"/>
  <c r="C195" i="26"/>
  <c r="D195" i="26"/>
  <c r="E195" i="26"/>
  <c r="A197" i="26"/>
  <c r="B196" i="26"/>
  <c r="F194" i="26"/>
  <c r="A198" i="26"/>
  <c r="B197" i="26"/>
  <c r="D196" i="26"/>
  <c r="E196" i="26"/>
  <c r="C196" i="26"/>
  <c r="F195" i="26"/>
  <c r="F196" i="26"/>
  <c r="D197" i="26"/>
  <c r="E197" i="26"/>
  <c r="C197" i="26"/>
  <c r="A199" i="26"/>
  <c r="B198" i="26"/>
  <c r="F197" i="26"/>
  <c r="A200" i="26"/>
  <c r="B199" i="26"/>
  <c r="D198" i="26"/>
  <c r="E198" i="26"/>
  <c r="C198" i="26"/>
  <c r="F198" i="26"/>
  <c r="C199" i="26"/>
  <c r="D199" i="26"/>
  <c r="E199" i="26"/>
  <c r="A201" i="26"/>
  <c r="B200" i="26"/>
  <c r="D200" i="26"/>
  <c r="E200" i="26"/>
  <c r="C200" i="26"/>
  <c r="A202" i="26"/>
  <c r="B201" i="26"/>
  <c r="F199" i="26"/>
  <c r="F200" i="26"/>
  <c r="D201" i="26"/>
  <c r="E201" i="26"/>
  <c r="C201" i="26"/>
  <c r="A203" i="26"/>
  <c r="B202" i="26"/>
  <c r="F201" i="26"/>
  <c r="A204" i="26"/>
  <c r="B203" i="26"/>
  <c r="D202" i="26"/>
  <c r="E202" i="26"/>
  <c r="C202" i="26"/>
  <c r="F202" i="26"/>
  <c r="C203" i="26"/>
  <c r="D203" i="26"/>
  <c r="E203" i="26"/>
  <c r="A205" i="26"/>
  <c r="B204" i="26"/>
  <c r="C204" i="26"/>
  <c r="D204" i="26"/>
  <c r="E204" i="26"/>
  <c r="A206" i="26"/>
  <c r="B205" i="26"/>
  <c r="F203" i="26"/>
  <c r="D205" i="26"/>
  <c r="E205" i="26"/>
  <c r="C205" i="26"/>
  <c r="A207" i="26"/>
  <c r="B206" i="26"/>
  <c r="F204" i="26"/>
  <c r="A208" i="26"/>
  <c r="B207" i="26"/>
  <c r="D206" i="26"/>
  <c r="E206" i="26"/>
  <c r="C206" i="26"/>
  <c r="F205" i="26"/>
  <c r="F206" i="26"/>
  <c r="C207" i="26"/>
  <c r="D207" i="26"/>
  <c r="E207" i="26"/>
  <c r="A209" i="26"/>
  <c r="B208" i="26"/>
  <c r="D208" i="26"/>
  <c r="E208" i="26"/>
  <c r="C208" i="26"/>
  <c r="A210" i="26"/>
  <c r="B209" i="26"/>
  <c r="F207" i="26"/>
  <c r="F208" i="26"/>
  <c r="D209" i="26"/>
  <c r="E209" i="26"/>
  <c r="C209" i="26"/>
  <c r="A211" i="26"/>
  <c r="B210" i="26"/>
  <c r="F209" i="26"/>
  <c r="C210" i="26"/>
  <c r="D210" i="26"/>
  <c r="E210" i="26"/>
  <c r="A212" i="26"/>
  <c r="B211" i="26"/>
  <c r="C211" i="26"/>
  <c r="D211" i="26"/>
  <c r="E211" i="26"/>
  <c r="A213" i="26"/>
  <c r="B212" i="26"/>
  <c r="F210" i="26"/>
  <c r="D212" i="26"/>
  <c r="E212" i="26"/>
  <c r="C212" i="26"/>
  <c r="A214" i="26"/>
  <c r="B213" i="26"/>
  <c r="F211" i="26"/>
  <c r="F212" i="26"/>
  <c r="D213" i="26"/>
  <c r="E213" i="26"/>
  <c r="C213" i="26"/>
  <c r="A215" i="26"/>
  <c r="B214" i="26"/>
  <c r="F213" i="26"/>
  <c r="D214" i="26"/>
  <c r="E214" i="26"/>
  <c r="C214" i="26"/>
  <c r="A216" i="26"/>
  <c r="B215" i="26"/>
  <c r="C215" i="26"/>
  <c r="D215" i="26"/>
  <c r="E215" i="26"/>
  <c r="F214" i="26"/>
  <c r="A217" i="26"/>
  <c r="B216" i="26"/>
  <c r="A218" i="26"/>
  <c r="B217" i="26"/>
  <c r="D216" i="26"/>
  <c r="E216" i="26"/>
  <c r="C216" i="26"/>
  <c r="F215" i="26"/>
  <c r="F216" i="26"/>
  <c r="D217" i="26"/>
  <c r="E217" i="26"/>
  <c r="C217" i="26"/>
  <c r="A219" i="26"/>
  <c r="B218" i="26"/>
  <c r="F217" i="26"/>
  <c r="D218" i="26"/>
  <c r="E218" i="26"/>
  <c r="C218" i="26"/>
  <c r="A220" i="26"/>
  <c r="B219" i="26"/>
  <c r="F218" i="26"/>
  <c r="C219" i="26"/>
  <c r="D219" i="26"/>
  <c r="E219" i="26"/>
  <c r="A221" i="26"/>
  <c r="B220" i="26"/>
  <c r="D220" i="26"/>
  <c r="E220" i="26"/>
  <c r="C220" i="26"/>
  <c r="A222" i="26"/>
  <c r="B221" i="26"/>
  <c r="F219" i="26"/>
  <c r="F220" i="26"/>
  <c r="D221" i="26"/>
  <c r="E221" i="26"/>
  <c r="C221" i="26"/>
  <c r="A223" i="26"/>
  <c r="B222" i="26"/>
  <c r="F221" i="26"/>
  <c r="D222" i="26"/>
  <c r="E222" i="26"/>
  <c r="C222" i="26"/>
  <c r="A224" i="26"/>
  <c r="B223" i="26"/>
  <c r="C223" i="26"/>
  <c r="D223" i="26"/>
  <c r="E223" i="26"/>
  <c r="F222" i="26"/>
  <c r="A225" i="26"/>
  <c r="B224" i="26"/>
  <c r="D224" i="26"/>
  <c r="E224" i="26"/>
  <c r="C224" i="26"/>
  <c r="A226" i="26"/>
  <c r="B225" i="26"/>
  <c r="F223" i="26"/>
  <c r="F224" i="26"/>
  <c r="D225" i="26"/>
  <c r="E225" i="26"/>
  <c r="C225" i="26"/>
  <c r="A227" i="26"/>
  <c r="B226" i="26"/>
  <c r="F225" i="26"/>
  <c r="A228" i="26"/>
  <c r="B227" i="26"/>
  <c r="D226" i="26"/>
  <c r="E226" i="26"/>
  <c r="C226" i="26"/>
  <c r="F226" i="26"/>
  <c r="C227" i="26"/>
  <c r="D227" i="26"/>
  <c r="E227" i="26"/>
  <c r="A229" i="26"/>
  <c r="B228" i="26"/>
  <c r="A230" i="26"/>
  <c r="B229" i="26"/>
  <c r="D228" i="26"/>
  <c r="E228" i="26"/>
  <c r="C228" i="26"/>
  <c r="F227" i="26"/>
  <c r="F228" i="26"/>
  <c r="D229" i="26"/>
  <c r="E229" i="26"/>
  <c r="C229" i="26"/>
  <c r="A231" i="26"/>
  <c r="B230" i="26"/>
  <c r="F229" i="26"/>
  <c r="C230" i="26"/>
  <c r="D230" i="26"/>
  <c r="E230" i="26"/>
  <c r="A232" i="26"/>
  <c r="B231" i="26"/>
  <c r="C231" i="26"/>
  <c r="D231" i="26"/>
  <c r="E231" i="26"/>
  <c r="A233" i="26"/>
  <c r="B232" i="26"/>
  <c r="F230" i="26"/>
  <c r="D232" i="26"/>
  <c r="E232" i="26"/>
  <c r="C232" i="26"/>
  <c r="A234" i="26"/>
  <c r="B233" i="26"/>
  <c r="F231" i="26"/>
  <c r="F232" i="26"/>
  <c r="D233" i="26"/>
  <c r="E233" i="26"/>
  <c r="C233" i="26"/>
  <c r="A235" i="26"/>
  <c r="B234" i="26"/>
  <c r="F233" i="26"/>
  <c r="D234" i="26"/>
  <c r="E234" i="26"/>
  <c r="C234" i="26"/>
  <c r="A236" i="26"/>
  <c r="B235" i="26"/>
  <c r="F234" i="26"/>
  <c r="C235" i="26"/>
  <c r="D235" i="26"/>
  <c r="E235" i="26"/>
  <c r="A237" i="26"/>
  <c r="B236" i="26"/>
  <c r="D236" i="26"/>
  <c r="E236" i="26"/>
  <c r="C236" i="26"/>
  <c r="A238" i="26"/>
  <c r="B237" i="26"/>
  <c r="F235" i="26"/>
  <c r="A239" i="26"/>
  <c r="B238" i="26"/>
  <c r="D237" i="26"/>
  <c r="E237" i="26"/>
  <c r="C237" i="26"/>
  <c r="F236" i="26"/>
  <c r="F237" i="26"/>
  <c r="C238" i="26"/>
  <c r="D238" i="26"/>
  <c r="E238" i="26"/>
  <c r="A240" i="26"/>
  <c r="B239" i="26"/>
  <c r="C239" i="26"/>
  <c r="D239" i="26"/>
  <c r="E239" i="26"/>
  <c r="A241" i="26"/>
  <c r="B240" i="26"/>
  <c r="F238" i="26"/>
  <c r="D240" i="26"/>
  <c r="E240" i="26"/>
  <c r="C240" i="26"/>
  <c r="A242" i="26"/>
  <c r="B241" i="26"/>
  <c r="F239" i="26"/>
  <c r="F240" i="26"/>
  <c r="A243" i="26"/>
  <c r="B242" i="26"/>
  <c r="D241" i="26"/>
  <c r="E241" i="26"/>
  <c r="C241" i="26"/>
  <c r="F241" i="26"/>
  <c r="C242" i="26"/>
  <c r="D242" i="26"/>
  <c r="E242" i="26"/>
  <c r="A244" i="26"/>
  <c r="B243" i="26"/>
  <c r="C243" i="26"/>
  <c r="D243" i="26"/>
  <c r="E243" i="26"/>
  <c r="A245" i="26"/>
  <c r="B244" i="26"/>
  <c r="F242" i="26"/>
  <c r="D244" i="26"/>
  <c r="E244" i="26"/>
  <c r="C244" i="26"/>
  <c r="A246" i="26"/>
  <c r="B245" i="26"/>
  <c r="F243" i="26"/>
  <c r="F244" i="26"/>
  <c r="D245" i="26"/>
  <c r="E245" i="26"/>
  <c r="C245" i="26"/>
  <c r="A247" i="26"/>
  <c r="B246" i="26"/>
  <c r="F245" i="26"/>
  <c r="D246" i="26"/>
  <c r="E246" i="26"/>
  <c r="C246" i="26"/>
  <c r="A248" i="26"/>
  <c r="B247" i="26"/>
  <c r="F246" i="26"/>
  <c r="C247" i="26"/>
  <c r="D247" i="26"/>
  <c r="E247" i="26"/>
  <c r="A249" i="26"/>
  <c r="B248" i="26"/>
  <c r="D248" i="26"/>
  <c r="E248" i="26"/>
  <c r="C248" i="26"/>
  <c r="A250" i="26"/>
  <c r="B249" i="26"/>
  <c r="F247" i="26"/>
  <c r="F248" i="26"/>
  <c r="D249" i="26"/>
  <c r="E249" i="26"/>
  <c r="C249" i="26"/>
  <c r="A251" i="26"/>
  <c r="B250" i="26"/>
  <c r="F249" i="26"/>
  <c r="D250" i="26"/>
  <c r="E250" i="26"/>
  <c r="C250" i="26"/>
  <c r="A252" i="26"/>
  <c r="B251" i="26"/>
  <c r="C251" i="26"/>
  <c r="D251" i="26"/>
  <c r="E251" i="26"/>
  <c r="A253" i="26"/>
  <c r="B252" i="26"/>
  <c r="F250" i="26"/>
  <c r="D252" i="26"/>
  <c r="E252" i="26"/>
  <c r="C252" i="26"/>
  <c r="A254" i="26"/>
  <c r="B253" i="26"/>
  <c r="F251" i="26"/>
  <c r="F252" i="26"/>
  <c r="D253" i="26"/>
  <c r="E253" i="26"/>
  <c r="C253" i="26"/>
  <c r="A255" i="26"/>
  <c r="B254" i="26"/>
  <c r="D254" i="26"/>
  <c r="E254" i="26"/>
  <c r="C254" i="26"/>
  <c r="A256" i="26"/>
  <c r="B255" i="26"/>
  <c r="F253" i="26"/>
  <c r="A257" i="26"/>
  <c r="B256" i="26"/>
  <c r="D255" i="26"/>
  <c r="E255" i="26"/>
  <c r="C255" i="26"/>
  <c r="F254" i="26"/>
  <c r="F255" i="26"/>
  <c r="D256" i="26"/>
  <c r="E256" i="26"/>
  <c r="C256" i="26"/>
  <c r="A258" i="26"/>
  <c r="B257" i="26"/>
  <c r="F256" i="26"/>
  <c r="C257" i="26"/>
  <c r="D257" i="26"/>
  <c r="E257" i="26"/>
  <c r="A259" i="26"/>
  <c r="B258" i="26"/>
  <c r="D258" i="26"/>
  <c r="E258" i="26"/>
  <c r="C258" i="26"/>
  <c r="A260" i="26"/>
  <c r="B259" i="26"/>
  <c r="F257" i="26"/>
  <c r="A261" i="26"/>
  <c r="B260" i="26"/>
  <c r="D259" i="26"/>
  <c r="E259" i="26"/>
  <c r="C259" i="26"/>
  <c r="F258" i="26"/>
  <c r="F259" i="26"/>
  <c r="D260" i="26"/>
  <c r="E260" i="26"/>
  <c r="C260" i="26"/>
  <c r="A262" i="26"/>
  <c r="B261" i="26"/>
  <c r="D261" i="26"/>
  <c r="E261" i="26"/>
  <c r="C261" i="26"/>
  <c r="A263" i="26"/>
  <c r="B262" i="26"/>
  <c r="F260" i="26"/>
  <c r="F261" i="26"/>
  <c r="D262" i="26"/>
  <c r="E262" i="26"/>
  <c r="C262" i="26"/>
  <c r="A264" i="26"/>
  <c r="B263" i="26"/>
  <c r="F262" i="26"/>
  <c r="D263" i="26"/>
  <c r="E263" i="26"/>
  <c r="C263" i="26"/>
  <c r="A265" i="26"/>
  <c r="B264" i="26"/>
  <c r="F263" i="26"/>
  <c r="D264" i="26"/>
  <c r="E264" i="26"/>
  <c r="C264" i="26"/>
  <c r="A266" i="26"/>
  <c r="B265" i="26"/>
  <c r="F264" i="26"/>
  <c r="D265" i="26"/>
  <c r="E265" i="26"/>
  <c r="C265" i="26"/>
  <c r="A267" i="26"/>
  <c r="B266" i="26"/>
  <c r="F265" i="26"/>
  <c r="D266" i="26"/>
  <c r="E266" i="26"/>
  <c r="C266" i="26"/>
  <c r="A268" i="26"/>
  <c r="B267" i="26"/>
  <c r="F266" i="26"/>
  <c r="C267" i="26"/>
  <c r="D267" i="26"/>
  <c r="E267" i="26"/>
  <c r="A269" i="26"/>
  <c r="B268" i="26"/>
  <c r="D268" i="26"/>
  <c r="E268" i="26"/>
  <c r="C268" i="26"/>
  <c r="A270" i="26"/>
  <c r="B269" i="26"/>
  <c r="F267" i="26"/>
  <c r="F268" i="26"/>
  <c r="D269" i="26"/>
  <c r="E269" i="26"/>
  <c r="C269" i="26"/>
  <c r="A271" i="26"/>
  <c r="B270" i="26"/>
  <c r="D270" i="26"/>
  <c r="E270" i="26"/>
  <c r="C270" i="26"/>
  <c r="A272" i="26"/>
  <c r="B271" i="26"/>
  <c r="F269" i="26"/>
  <c r="A273" i="26"/>
  <c r="B272" i="26"/>
  <c r="F270" i="26"/>
  <c r="D271" i="26"/>
  <c r="E271" i="26"/>
  <c r="C271" i="26"/>
  <c r="F271" i="26"/>
  <c r="D272" i="26"/>
  <c r="E272" i="26"/>
  <c r="C272" i="26"/>
  <c r="A274" i="26"/>
  <c r="B273" i="26"/>
  <c r="C273" i="26"/>
  <c r="D273" i="26"/>
  <c r="E273" i="26"/>
  <c r="A275" i="26"/>
  <c r="B274" i="26"/>
  <c r="F272" i="26"/>
  <c r="A276" i="26"/>
  <c r="B275" i="26"/>
  <c r="D274" i="26"/>
  <c r="E274" i="26"/>
  <c r="C274" i="26"/>
  <c r="F273" i="26"/>
  <c r="F274" i="26"/>
  <c r="C275" i="26"/>
  <c r="D275" i="26"/>
  <c r="E275" i="26"/>
  <c r="A277" i="26"/>
  <c r="B276" i="26"/>
  <c r="A278" i="26"/>
  <c r="B277" i="26"/>
  <c r="D276" i="26"/>
  <c r="E276" i="26"/>
  <c r="C276" i="26"/>
  <c r="F275" i="26"/>
  <c r="F276" i="26"/>
  <c r="D277" i="26"/>
  <c r="E277" i="26"/>
  <c r="C277" i="26"/>
  <c r="A279" i="26"/>
  <c r="B278" i="26"/>
  <c r="D278" i="26"/>
  <c r="E278" i="26"/>
  <c r="C278" i="26"/>
  <c r="A280" i="26"/>
  <c r="B279" i="26"/>
  <c r="F277" i="26"/>
  <c r="A281" i="26"/>
  <c r="B280" i="26"/>
  <c r="D279" i="26"/>
  <c r="E279" i="26"/>
  <c r="C279" i="26"/>
  <c r="F278" i="26"/>
  <c r="F279" i="26"/>
  <c r="D280" i="26"/>
  <c r="E280" i="26"/>
  <c r="C280" i="26"/>
  <c r="A282" i="26"/>
  <c r="B281" i="26"/>
  <c r="A283" i="26"/>
  <c r="B282" i="26"/>
  <c r="D281" i="26"/>
  <c r="E281" i="26"/>
  <c r="C281" i="26"/>
  <c r="F280" i="26"/>
  <c r="F281" i="26"/>
  <c r="D282" i="26"/>
  <c r="E282" i="26"/>
  <c r="C282" i="26"/>
  <c r="A284" i="26"/>
  <c r="B283" i="26"/>
  <c r="F282" i="26"/>
  <c r="C283" i="26"/>
  <c r="D283" i="26"/>
  <c r="E283" i="26"/>
  <c r="A285" i="26"/>
  <c r="B284" i="26"/>
  <c r="D284" i="26"/>
  <c r="E284" i="26"/>
  <c r="C284" i="26"/>
  <c r="A286" i="26"/>
  <c r="B285" i="26"/>
  <c r="F283" i="26"/>
  <c r="F284" i="26"/>
  <c r="D285" i="26"/>
  <c r="E285" i="26"/>
  <c r="C285" i="26"/>
  <c r="A287" i="26"/>
  <c r="B286" i="26"/>
  <c r="F285" i="26"/>
  <c r="D286" i="26"/>
  <c r="E286" i="26"/>
  <c r="C286" i="26"/>
  <c r="A288" i="26"/>
  <c r="B287" i="26"/>
  <c r="F286" i="26"/>
  <c r="D287" i="26"/>
  <c r="E287" i="26"/>
  <c r="C287" i="26"/>
  <c r="A289" i="26"/>
  <c r="B288" i="26"/>
  <c r="F287" i="26"/>
  <c r="D288" i="26"/>
  <c r="E288" i="26"/>
  <c r="C288" i="26"/>
  <c r="A290" i="26"/>
  <c r="B289" i="26"/>
  <c r="F288" i="26"/>
  <c r="C289" i="26"/>
  <c r="D289" i="26"/>
  <c r="E289" i="26"/>
  <c r="A291" i="26"/>
  <c r="B290" i="26"/>
  <c r="C290" i="26"/>
  <c r="D290" i="26"/>
  <c r="E290" i="26"/>
  <c r="A292" i="26"/>
  <c r="B291" i="26"/>
  <c r="F289" i="26"/>
  <c r="C291" i="26"/>
  <c r="D291" i="26"/>
  <c r="E291" i="26"/>
  <c r="A293" i="26"/>
  <c r="B292" i="26"/>
  <c r="F290" i="26"/>
  <c r="D292" i="26"/>
  <c r="E292" i="26"/>
  <c r="C292" i="26"/>
  <c r="A294" i="26"/>
  <c r="B293" i="26"/>
  <c r="F291" i="26"/>
  <c r="F292" i="26"/>
  <c r="C293" i="26"/>
  <c r="D293" i="26"/>
  <c r="E293" i="26"/>
  <c r="A295" i="26"/>
  <c r="B294" i="26"/>
  <c r="C294" i="26"/>
  <c r="D294" i="26"/>
  <c r="E294" i="26"/>
  <c r="A296" i="26"/>
  <c r="B295" i="26"/>
  <c r="F293" i="26"/>
  <c r="A297" i="26"/>
  <c r="B296" i="26"/>
  <c r="C295" i="26"/>
  <c r="D295" i="26"/>
  <c r="E295" i="26"/>
  <c r="F294" i="26"/>
  <c r="F295" i="26"/>
  <c r="D296" i="26"/>
  <c r="E296" i="26"/>
  <c r="C296" i="26"/>
  <c r="A298" i="26"/>
  <c r="B297" i="26"/>
  <c r="D297" i="26"/>
  <c r="E297" i="26"/>
  <c r="C297" i="26"/>
  <c r="A299" i="26"/>
  <c r="B298" i="26"/>
  <c r="F296" i="26"/>
  <c r="F297" i="26"/>
  <c r="A300" i="26"/>
  <c r="B299" i="26"/>
  <c r="C298" i="26"/>
  <c r="D298" i="26"/>
  <c r="E298" i="26"/>
  <c r="F298" i="26"/>
  <c r="C299" i="26"/>
  <c r="D299" i="26"/>
  <c r="E299" i="26"/>
  <c r="A301" i="26"/>
  <c r="B300" i="26"/>
  <c r="D300" i="26"/>
  <c r="E300" i="26"/>
  <c r="C300" i="26"/>
  <c r="A302" i="26"/>
  <c r="B301" i="26"/>
  <c r="F299" i="26"/>
  <c r="F300" i="26"/>
  <c r="C301" i="26"/>
  <c r="D301" i="26"/>
  <c r="E301" i="26"/>
  <c r="A303" i="26"/>
  <c r="B302" i="26"/>
  <c r="A304" i="26"/>
  <c r="B303" i="26"/>
  <c r="C302" i="26"/>
  <c r="D302" i="26"/>
  <c r="E302" i="26"/>
  <c r="F301" i="26"/>
  <c r="F302" i="26"/>
  <c r="D303" i="26"/>
  <c r="E303" i="26"/>
  <c r="C303" i="26"/>
  <c r="A305" i="26"/>
  <c r="B304" i="26"/>
  <c r="C304" i="26"/>
  <c r="D304" i="26"/>
  <c r="E304" i="26"/>
  <c r="A306" i="26"/>
  <c r="B305" i="26"/>
  <c r="F303" i="26"/>
  <c r="D305" i="26"/>
  <c r="E305" i="26"/>
  <c r="C305" i="26"/>
  <c r="A307" i="26"/>
  <c r="B306" i="26"/>
  <c r="F304" i="26"/>
  <c r="F305" i="26"/>
  <c r="C306" i="26"/>
  <c r="D306" i="26"/>
  <c r="E306" i="26"/>
  <c r="A308" i="26"/>
  <c r="B307" i="26"/>
  <c r="C307" i="26"/>
  <c r="D307" i="26"/>
  <c r="E307" i="26"/>
  <c r="A309" i="26"/>
  <c r="B308" i="26"/>
  <c r="F306" i="26"/>
  <c r="D308" i="26"/>
  <c r="E308" i="26"/>
  <c r="C308" i="26"/>
  <c r="A310" i="26"/>
  <c r="B309" i="26"/>
  <c r="F307" i="26"/>
  <c r="F308" i="26"/>
  <c r="D309" i="26"/>
  <c r="E309" i="26"/>
  <c r="C309" i="26"/>
  <c r="A311" i="26"/>
  <c r="B310" i="26"/>
  <c r="A312" i="26"/>
  <c r="B311" i="26"/>
  <c r="C310" i="26"/>
  <c r="D310" i="26"/>
  <c r="E310" i="26"/>
  <c r="F309" i="26"/>
  <c r="F310" i="26"/>
  <c r="C311" i="26"/>
  <c r="D311" i="26"/>
  <c r="E311" i="26"/>
  <c r="A313" i="26"/>
  <c r="B312" i="26"/>
  <c r="C312" i="26"/>
  <c r="D312" i="26"/>
  <c r="E312" i="26"/>
  <c r="A314" i="26"/>
  <c r="B313" i="26"/>
  <c r="F311" i="26"/>
  <c r="C313" i="26"/>
  <c r="D313" i="26"/>
  <c r="E313" i="26"/>
  <c r="A315" i="26"/>
  <c r="B314" i="26"/>
  <c r="F312" i="26"/>
  <c r="D314" i="26"/>
  <c r="E314" i="26"/>
  <c r="C314" i="26"/>
  <c r="A316" i="26"/>
  <c r="B315" i="26"/>
  <c r="F313" i="26"/>
  <c r="F314" i="26"/>
  <c r="D315" i="26"/>
  <c r="E315" i="26"/>
  <c r="C315" i="26"/>
  <c r="A317" i="26"/>
  <c r="B316" i="26"/>
  <c r="F315" i="26"/>
  <c r="C316" i="26"/>
  <c r="D316" i="26"/>
  <c r="E316" i="26"/>
  <c r="A318" i="26"/>
  <c r="B317" i="26"/>
  <c r="C317" i="26"/>
  <c r="D317" i="26"/>
  <c r="E317" i="26"/>
  <c r="A319" i="26"/>
  <c r="B318" i="26"/>
  <c r="F316" i="26"/>
  <c r="A320" i="26"/>
  <c r="B319" i="26"/>
  <c r="C318" i="26"/>
  <c r="D318" i="26"/>
  <c r="E318" i="26"/>
  <c r="F317" i="26"/>
  <c r="F318" i="26"/>
  <c r="D319" i="26"/>
  <c r="E319" i="26"/>
  <c r="C319" i="26"/>
  <c r="A321" i="26"/>
  <c r="B320" i="26"/>
  <c r="C320" i="26"/>
  <c r="D320" i="26"/>
  <c r="E320" i="26"/>
  <c r="A322" i="26"/>
  <c r="B321" i="26"/>
  <c r="F319" i="26"/>
  <c r="C321" i="26"/>
  <c r="D321" i="26"/>
  <c r="E321" i="26"/>
  <c r="A323" i="26"/>
  <c r="B322" i="26"/>
  <c r="F320" i="26"/>
  <c r="D322" i="26"/>
  <c r="E322" i="26"/>
  <c r="C322" i="26"/>
  <c r="A324" i="26"/>
  <c r="B323" i="26"/>
  <c r="F321" i="26"/>
  <c r="F322" i="26"/>
  <c r="A325" i="26"/>
  <c r="B324" i="26"/>
  <c r="C323" i="26"/>
  <c r="D323" i="26"/>
  <c r="E323" i="26"/>
  <c r="F323" i="26"/>
  <c r="C324" i="26"/>
  <c r="D324" i="26"/>
  <c r="E324" i="26"/>
  <c r="A326" i="26"/>
  <c r="B325" i="26"/>
  <c r="D325" i="26"/>
  <c r="E325" i="26"/>
  <c r="C325" i="26"/>
  <c r="A327" i="26"/>
  <c r="B326" i="26"/>
  <c r="F324" i="26"/>
  <c r="F325" i="26"/>
  <c r="C326" i="26"/>
  <c r="D326" i="26"/>
  <c r="E326" i="26"/>
  <c r="A328" i="26"/>
  <c r="B327" i="26"/>
  <c r="C327" i="26"/>
  <c r="D327" i="26"/>
  <c r="E327" i="26"/>
  <c r="A329" i="26"/>
  <c r="B328" i="26"/>
  <c r="F326" i="26"/>
  <c r="C328" i="26"/>
  <c r="D328" i="26"/>
  <c r="E328" i="26"/>
  <c r="A330" i="26"/>
  <c r="B329" i="26"/>
  <c r="F327" i="26"/>
  <c r="C329" i="26"/>
  <c r="D329" i="26"/>
  <c r="E329" i="26"/>
  <c r="A331" i="26"/>
  <c r="B330" i="26"/>
  <c r="F328" i="26"/>
  <c r="C330" i="26"/>
  <c r="D330" i="26"/>
  <c r="E330" i="26"/>
  <c r="A332" i="26"/>
  <c r="B331" i="26"/>
  <c r="F329" i="26"/>
  <c r="C331" i="26"/>
  <c r="D331" i="26"/>
  <c r="E331" i="26"/>
  <c r="A333" i="26"/>
  <c r="B332" i="26"/>
  <c r="F330" i="26"/>
  <c r="C332" i="26"/>
  <c r="D332" i="26"/>
  <c r="E332" i="26"/>
  <c r="A334" i="26"/>
  <c r="B333" i="26"/>
  <c r="F331" i="26"/>
  <c r="A335" i="26"/>
  <c r="B334" i="26"/>
  <c r="C333" i="26"/>
  <c r="D333" i="26"/>
  <c r="E333" i="26"/>
  <c r="F332" i="26"/>
  <c r="F333" i="26"/>
  <c r="C334" i="26"/>
  <c r="D334" i="26"/>
  <c r="E334" i="26"/>
  <c r="A336" i="26"/>
  <c r="B335" i="26"/>
  <c r="D335" i="26"/>
  <c r="E335" i="26"/>
  <c r="C335" i="26"/>
  <c r="A337" i="26"/>
  <c r="B336" i="26"/>
  <c r="F334" i="26"/>
  <c r="F335" i="26"/>
  <c r="C336" i="26"/>
  <c r="D336" i="26"/>
  <c r="E336" i="26"/>
  <c r="A338" i="26"/>
  <c r="B337" i="26"/>
  <c r="C337" i="26"/>
  <c r="D337" i="26"/>
  <c r="E337" i="26"/>
  <c r="A339" i="26"/>
  <c r="B338" i="26"/>
  <c r="F336" i="26"/>
  <c r="D338" i="26"/>
  <c r="E338" i="26"/>
  <c r="C338" i="26"/>
  <c r="A340" i="26"/>
  <c r="B339" i="26"/>
  <c r="F337" i="26"/>
  <c r="D339" i="26"/>
  <c r="E339" i="26"/>
  <c r="C339" i="26"/>
  <c r="A341" i="26"/>
  <c r="B340" i="26"/>
  <c r="F338" i="26"/>
  <c r="F339" i="26"/>
  <c r="A342" i="26"/>
  <c r="B341" i="26"/>
  <c r="C340" i="26"/>
  <c r="D340" i="26"/>
  <c r="E340" i="26"/>
  <c r="F340" i="26"/>
  <c r="D341" i="26"/>
  <c r="E341" i="26"/>
  <c r="C341" i="26"/>
  <c r="A343" i="26"/>
  <c r="B342" i="26"/>
  <c r="F341" i="26"/>
  <c r="D342" i="26"/>
  <c r="E342" i="26"/>
  <c r="C342" i="26"/>
  <c r="A344" i="26"/>
  <c r="B343" i="26"/>
  <c r="F342" i="26"/>
  <c r="D343" i="26"/>
  <c r="E343" i="26"/>
  <c r="C343" i="26"/>
  <c r="A345" i="26"/>
  <c r="B344" i="26"/>
  <c r="F343" i="26"/>
  <c r="C344" i="26"/>
  <c r="D344" i="26"/>
  <c r="E344" i="26"/>
  <c r="A346" i="26"/>
  <c r="B345" i="26"/>
  <c r="D345" i="26"/>
  <c r="E345" i="26"/>
  <c r="C345" i="26"/>
  <c r="A347" i="26"/>
  <c r="B346" i="26"/>
  <c r="F344" i="26"/>
  <c r="A348" i="26"/>
  <c r="B347" i="26"/>
  <c r="F345" i="26"/>
  <c r="D346" i="26"/>
  <c r="E346" i="26"/>
  <c r="C346" i="26"/>
  <c r="F346" i="26"/>
  <c r="D347" i="26"/>
  <c r="E347" i="26"/>
  <c r="C347" i="26"/>
  <c r="A349" i="26"/>
  <c r="B348" i="26"/>
  <c r="F347" i="26"/>
  <c r="A350" i="26"/>
  <c r="B349" i="26"/>
  <c r="C348" i="26"/>
  <c r="D348" i="26"/>
  <c r="E348" i="26"/>
  <c r="F348" i="26"/>
  <c r="D349" i="26"/>
  <c r="E349" i="26"/>
  <c r="C349" i="26"/>
  <c r="A351" i="26"/>
  <c r="B350" i="26"/>
  <c r="D350" i="26"/>
  <c r="E350" i="26"/>
  <c r="C350" i="26"/>
  <c r="A352" i="26"/>
  <c r="B351" i="26"/>
  <c r="F349" i="26"/>
  <c r="F350" i="26"/>
  <c r="A353" i="26"/>
  <c r="B352" i="26"/>
  <c r="D351" i="26"/>
  <c r="E351" i="26"/>
  <c r="C351" i="26"/>
  <c r="F351" i="26"/>
  <c r="C352" i="26"/>
  <c r="D352" i="26"/>
  <c r="E352" i="26"/>
  <c r="A354" i="26"/>
  <c r="B353" i="26"/>
  <c r="D353" i="26"/>
  <c r="E353" i="26"/>
  <c r="C353" i="26"/>
  <c r="A355" i="26"/>
  <c r="B354" i="26"/>
  <c r="F352" i="26"/>
  <c r="F353" i="26"/>
  <c r="D354" i="26"/>
  <c r="E354" i="26"/>
  <c r="C354" i="26"/>
  <c r="A356" i="26"/>
  <c r="B355" i="26"/>
  <c r="F354" i="26"/>
  <c r="C355" i="26"/>
  <c r="D355" i="26"/>
  <c r="E355" i="26"/>
  <c r="A357" i="26"/>
  <c r="B356" i="26"/>
  <c r="C356" i="26"/>
  <c r="D356" i="26"/>
  <c r="E356" i="26"/>
  <c r="A358" i="26"/>
  <c r="B357" i="26"/>
  <c r="F355" i="26"/>
  <c r="D357" i="26"/>
  <c r="E357" i="26"/>
  <c r="C357" i="26"/>
  <c r="A359" i="26"/>
  <c r="B358" i="26"/>
  <c r="F356" i="26"/>
  <c r="F357" i="26"/>
  <c r="C358" i="26"/>
  <c r="D358" i="26"/>
  <c r="E358" i="26"/>
  <c r="A360" i="26"/>
  <c r="B359" i="26"/>
  <c r="D359" i="26"/>
  <c r="E359" i="26"/>
  <c r="C359" i="26"/>
  <c r="A361" i="26"/>
  <c r="B360" i="26"/>
  <c r="F358" i="26"/>
  <c r="F359" i="26"/>
  <c r="C360" i="26"/>
  <c r="D360" i="26"/>
  <c r="E360" i="26"/>
  <c r="A362" i="26"/>
  <c r="B361" i="26"/>
  <c r="A363" i="26"/>
  <c r="B362" i="26"/>
  <c r="C361" i="26"/>
  <c r="D361" i="26"/>
  <c r="E361" i="26"/>
  <c r="F360" i="26"/>
  <c r="F361" i="26"/>
  <c r="D362" i="26"/>
  <c r="E362" i="26"/>
  <c r="C362" i="26"/>
  <c r="A364" i="26"/>
  <c r="B363" i="26"/>
  <c r="F362" i="26"/>
  <c r="C363" i="26"/>
  <c r="D363" i="26"/>
  <c r="E363" i="26"/>
  <c r="A365" i="26"/>
  <c r="B364" i="26"/>
  <c r="C364" i="26"/>
  <c r="D364" i="26"/>
  <c r="E364" i="26"/>
  <c r="A366" i="26"/>
  <c r="B365" i="26"/>
  <c r="F363" i="26"/>
  <c r="D365" i="26"/>
  <c r="E365" i="26"/>
  <c r="C365" i="26"/>
  <c r="A367" i="26"/>
  <c r="B366" i="26"/>
  <c r="F364" i="26"/>
  <c r="F365" i="26"/>
  <c r="C366" i="26"/>
  <c r="D366" i="26"/>
  <c r="E366" i="26"/>
  <c r="A368" i="26"/>
  <c r="B367" i="26"/>
  <c r="A369" i="26"/>
  <c r="B368" i="26"/>
  <c r="C367" i="26"/>
  <c r="D367" i="26"/>
  <c r="E367" i="26"/>
  <c r="F366" i="26"/>
  <c r="F367" i="26"/>
  <c r="C368" i="26"/>
  <c r="D368" i="26"/>
  <c r="E368" i="26"/>
  <c r="A370" i="26"/>
  <c r="B369" i="26"/>
  <c r="C369" i="26"/>
  <c r="D369" i="26"/>
  <c r="E369" i="26"/>
  <c r="A371" i="26"/>
  <c r="B370" i="26"/>
  <c r="F368" i="26"/>
  <c r="A372" i="26"/>
  <c r="B371" i="26"/>
  <c r="C370" i="26"/>
  <c r="D370" i="26"/>
  <c r="E370" i="26"/>
  <c r="F369" i="26"/>
  <c r="F370" i="26"/>
  <c r="D371" i="26"/>
  <c r="E371" i="26"/>
  <c r="C371" i="26"/>
  <c r="A373" i="26"/>
  <c r="B372" i="26"/>
  <c r="F371" i="26"/>
  <c r="C372" i="26"/>
  <c r="D372" i="26"/>
  <c r="E372" i="26"/>
  <c r="A374" i="26"/>
  <c r="B373" i="26"/>
  <c r="C373" i="26"/>
  <c r="D373" i="26"/>
  <c r="E373" i="26"/>
  <c r="A375" i="26"/>
  <c r="B374" i="26"/>
  <c r="F372" i="26"/>
  <c r="D374" i="26"/>
  <c r="E374" i="26"/>
  <c r="C374" i="26"/>
  <c r="A376" i="26"/>
  <c r="B375" i="26"/>
  <c r="F373" i="26"/>
  <c r="F374" i="26"/>
  <c r="A377" i="26"/>
  <c r="B376" i="26"/>
  <c r="D375" i="26"/>
  <c r="E375" i="26"/>
  <c r="C375" i="26"/>
  <c r="F375" i="26"/>
  <c r="C376" i="26"/>
  <c r="D376" i="26"/>
  <c r="E376" i="26"/>
  <c r="A378" i="26"/>
  <c r="B377" i="26"/>
  <c r="C377" i="26"/>
  <c r="D377" i="26"/>
  <c r="E377" i="26"/>
  <c r="A379" i="26"/>
  <c r="B378" i="26"/>
  <c r="F376" i="26"/>
  <c r="C378" i="26"/>
  <c r="D378" i="26"/>
  <c r="E378" i="26"/>
  <c r="A380" i="26"/>
  <c r="B379" i="26"/>
  <c r="F377" i="26"/>
  <c r="D379" i="26"/>
  <c r="E379" i="26"/>
  <c r="C379" i="26"/>
  <c r="A381" i="26"/>
  <c r="B380" i="26"/>
  <c r="F378" i="26"/>
  <c r="F379" i="26"/>
  <c r="C380" i="26"/>
  <c r="D380" i="26"/>
  <c r="E380" i="26"/>
  <c r="A382" i="26"/>
  <c r="B381" i="26"/>
  <c r="A383" i="26"/>
  <c r="B382" i="26"/>
  <c r="D381" i="26"/>
  <c r="E381" i="26"/>
  <c r="C381" i="26"/>
  <c r="F380" i="26"/>
  <c r="F381" i="26"/>
  <c r="C382" i="26"/>
  <c r="D382" i="26"/>
  <c r="E382" i="26"/>
  <c r="A384" i="26"/>
  <c r="B383" i="26"/>
  <c r="A385" i="26"/>
  <c r="B384" i="26"/>
  <c r="D383" i="26"/>
  <c r="E383" i="26"/>
  <c r="C383" i="26"/>
  <c r="F382" i="26"/>
  <c r="F383" i="26"/>
  <c r="C384" i="26"/>
  <c r="D384" i="26"/>
  <c r="E384" i="26"/>
  <c r="A386" i="26"/>
  <c r="B385" i="26"/>
  <c r="A387" i="26"/>
  <c r="B386" i="26"/>
  <c r="D385" i="26"/>
  <c r="E385" i="26"/>
  <c r="C385" i="26"/>
  <c r="F384" i="26"/>
  <c r="F385" i="26"/>
  <c r="C386" i="26"/>
  <c r="D386" i="26"/>
  <c r="E386" i="26"/>
  <c r="A388" i="26"/>
  <c r="B387" i="26"/>
  <c r="C387" i="26"/>
  <c r="D387" i="26"/>
  <c r="E387" i="26"/>
  <c r="A389" i="26"/>
  <c r="B388" i="26"/>
  <c r="F386" i="26"/>
  <c r="C388" i="26"/>
  <c r="D388" i="26"/>
  <c r="E388" i="26"/>
  <c r="A390" i="26"/>
  <c r="B389" i="26"/>
  <c r="F387" i="26"/>
  <c r="A391" i="26"/>
  <c r="B390" i="26"/>
  <c r="D389" i="26"/>
  <c r="E389" i="26"/>
  <c r="C389" i="26"/>
  <c r="F388" i="26"/>
  <c r="F389" i="26"/>
  <c r="C390" i="26"/>
  <c r="D390" i="26"/>
  <c r="E390" i="26"/>
  <c r="A392" i="26"/>
  <c r="B391" i="26"/>
  <c r="D391" i="26"/>
  <c r="E391" i="26"/>
  <c r="C391" i="26"/>
  <c r="A393" i="26"/>
  <c r="B392" i="26"/>
  <c r="F390" i="26"/>
  <c r="F391" i="26"/>
  <c r="C392" i="26"/>
  <c r="D392" i="26"/>
  <c r="E392" i="26"/>
  <c r="A394" i="26"/>
  <c r="B393" i="26"/>
  <c r="C393" i="26"/>
  <c r="D393" i="26"/>
  <c r="E393" i="26"/>
  <c r="A395" i="26"/>
  <c r="B394" i="26"/>
  <c r="F392" i="26"/>
  <c r="C394" i="26"/>
  <c r="D394" i="26"/>
  <c r="E394" i="26"/>
  <c r="A396" i="26"/>
  <c r="B395" i="26"/>
  <c r="F393" i="26"/>
  <c r="A397" i="26"/>
  <c r="B396" i="26"/>
  <c r="D395" i="26"/>
  <c r="E395" i="26"/>
  <c r="C395" i="26"/>
  <c r="F394" i="26"/>
  <c r="F395" i="26"/>
  <c r="C396" i="26"/>
  <c r="D396" i="26"/>
  <c r="E396" i="26"/>
  <c r="A398" i="26"/>
  <c r="B397" i="26"/>
  <c r="D397" i="26"/>
  <c r="E397" i="26"/>
  <c r="C397" i="26"/>
  <c r="A399" i="26"/>
  <c r="B398" i="26"/>
  <c r="F396" i="26"/>
  <c r="F397" i="26"/>
  <c r="C398" i="26"/>
  <c r="D398" i="26"/>
  <c r="E398" i="26"/>
  <c r="A400" i="26"/>
  <c r="B399" i="26"/>
  <c r="D399" i="26"/>
  <c r="E399" i="26"/>
  <c r="C399" i="26"/>
  <c r="A401" i="26"/>
  <c r="B400" i="26"/>
  <c r="F398" i="26"/>
  <c r="A402" i="26"/>
  <c r="B401" i="26"/>
  <c r="F399" i="26"/>
  <c r="C400" i="26"/>
  <c r="D400" i="26"/>
  <c r="E400" i="26"/>
  <c r="F400" i="26"/>
  <c r="D401" i="26"/>
  <c r="E401" i="26"/>
  <c r="C401" i="26"/>
  <c r="A403" i="26"/>
  <c r="B402" i="26"/>
  <c r="F401" i="26"/>
  <c r="C402" i="26"/>
  <c r="D402" i="26"/>
  <c r="E402" i="26"/>
  <c r="A404" i="26"/>
  <c r="B403" i="26"/>
  <c r="A405" i="26"/>
  <c r="B404" i="26"/>
  <c r="C403" i="26"/>
  <c r="D403" i="26"/>
  <c r="E403" i="26"/>
  <c r="F402" i="26"/>
  <c r="F403" i="26"/>
  <c r="C404" i="26"/>
  <c r="D404" i="26"/>
  <c r="E404" i="26"/>
  <c r="A406" i="26"/>
  <c r="B405" i="26"/>
  <c r="C405" i="26"/>
  <c r="D405" i="26"/>
  <c r="E405" i="26"/>
  <c r="A407" i="26"/>
  <c r="B406" i="26"/>
  <c r="F404" i="26"/>
  <c r="C406" i="26"/>
  <c r="D406" i="26"/>
  <c r="E406" i="26"/>
  <c r="A408" i="26"/>
  <c r="B407" i="26"/>
  <c r="F405" i="26"/>
  <c r="D407" i="26"/>
  <c r="E407" i="26"/>
  <c r="C407" i="26"/>
  <c r="A409" i="26"/>
  <c r="B408" i="26"/>
  <c r="F406" i="26"/>
  <c r="A410" i="26"/>
  <c r="B409" i="26"/>
  <c r="C408" i="26"/>
  <c r="D408" i="26"/>
  <c r="E408" i="26"/>
  <c r="F407" i="26"/>
  <c r="F408" i="26"/>
  <c r="C409" i="26"/>
  <c r="D409" i="26"/>
  <c r="E409" i="26"/>
  <c r="A411" i="26"/>
  <c r="B410" i="26"/>
  <c r="A412" i="26"/>
  <c r="B411" i="26"/>
  <c r="C410" i="26"/>
  <c r="D410" i="26"/>
  <c r="E410" i="26"/>
  <c r="F409" i="26"/>
  <c r="F410" i="26"/>
  <c r="D411" i="26"/>
  <c r="E411" i="26"/>
  <c r="C411" i="26"/>
  <c r="A413" i="26"/>
  <c r="B412" i="26"/>
  <c r="C412" i="26"/>
  <c r="D412" i="26"/>
  <c r="E412" i="26"/>
  <c r="A414" i="26"/>
  <c r="B413" i="26"/>
  <c r="F411" i="26"/>
  <c r="D413" i="26"/>
  <c r="E413" i="26"/>
  <c r="C413" i="26"/>
  <c r="A415" i="26"/>
  <c r="B414" i="26"/>
  <c r="F412" i="26"/>
  <c r="F413" i="26"/>
  <c r="C414" i="26"/>
  <c r="D414" i="26"/>
  <c r="E414" i="26"/>
  <c r="A416" i="26"/>
  <c r="B415" i="26"/>
  <c r="D415" i="26"/>
  <c r="E415" i="26"/>
  <c r="C415" i="26"/>
  <c r="A417" i="26"/>
  <c r="B416" i="26"/>
  <c r="F414" i="26"/>
  <c r="C416" i="26"/>
  <c r="D416" i="26"/>
  <c r="E416" i="26"/>
  <c r="A418" i="26"/>
  <c r="B417" i="26"/>
  <c r="F415" i="26"/>
  <c r="D417" i="26"/>
  <c r="E417" i="26"/>
  <c r="C417" i="26"/>
  <c r="A419" i="26"/>
  <c r="B418" i="26"/>
  <c r="F416" i="26"/>
  <c r="F417" i="26"/>
  <c r="C418" i="26"/>
  <c r="D418" i="26"/>
  <c r="E418" i="26"/>
  <c r="A420" i="26"/>
  <c r="B419" i="26"/>
  <c r="C419" i="26"/>
  <c r="D419" i="26"/>
  <c r="E419" i="26"/>
  <c r="A421" i="26"/>
  <c r="B420" i="26"/>
  <c r="F418" i="26"/>
  <c r="C420" i="26"/>
  <c r="D420" i="26"/>
  <c r="E420" i="26"/>
  <c r="A422" i="26"/>
  <c r="B421" i="26"/>
  <c r="F419" i="26"/>
  <c r="D421" i="26"/>
  <c r="E421" i="26"/>
  <c r="C421" i="26"/>
  <c r="A423" i="26"/>
  <c r="B423" i="26"/>
  <c r="B422" i="26"/>
  <c r="F420" i="26"/>
  <c r="F421" i="26"/>
  <c r="C422" i="26"/>
  <c r="D422" i="26"/>
  <c r="E422" i="26"/>
  <c r="D423" i="26"/>
  <c r="E423" i="26"/>
  <c r="C423" i="26"/>
  <c r="F423" i="26"/>
  <c r="F422" i="26"/>
</calcChain>
</file>

<file path=xl/sharedStrings.xml><?xml version="1.0" encoding="utf-8"?>
<sst xmlns="http://schemas.openxmlformats.org/spreadsheetml/2006/main" count="2680" uniqueCount="878">
  <si>
    <t>NAVODILA ZA IZPOLNJEVANJE</t>
  </si>
  <si>
    <t>Obvezno izpolnite zavihke kot so navedeni v spodnji tabeli, saj vsebina vpliva na oceno vloge vlagatelja. Na posameznih zavihkih vpisujete podatke v rumena polja, ostala polja pustite prazna. 
Pri določenih vnosnih poljih se vam ob postavitvi na celico izpisujejo sprotne opombe kot pomoč pri izpolnjevanju podatkov (primer: strošek dela, zavihek DENARNI TOK, celica B15).
V kolikor se vam ob vnosu podatkov v posamezno celico izpiše besedilo v rdeči barvi, morate podatke uskladiti, saj gre za napako.
EPO je enotni prijavni obrazec, ki ga izpolnite elektronsko in se nahaja v aplikacji eRsklad, ta dokument pa je OBVEZNA priloga k EPO.
V kolikor prilagate tudi poslovni načrt, poskrbite, da bodo podatki usklajeni, sicer na zavihku DENARNI TOK pod OPOMBE pojasnite vsa odstopanja.</t>
  </si>
  <si>
    <t>V kolikor poslovni načrt že vsebuje zahtevane podatke kot so navedeni v tem dokumentu, vam podatkov ni potrebno ponovno vpisovati, ampak vpišete le naziv priloge in številko strani kot je zahtevano na vsakem zavihku.</t>
  </si>
  <si>
    <t xml:space="preserve">Ime zavihka </t>
  </si>
  <si>
    <t>Obvezno morate izpolniti zavihek</t>
  </si>
  <si>
    <t>Obrazložitev</t>
  </si>
  <si>
    <t>PREDSTAVITEV</t>
  </si>
  <si>
    <t>DA</t>
  </si>
  <si>
    <t xml:space="preserve">Na zavihku PREDSTAVITEV vpisujete podatke o vlagateju in projektu.
V kolikor boste prilagali dodatne priloge (pogodbe in druga dokazila), ki še niso zahtevane v okviru EPO-ja v zavihku PRILOGE, to storite v EPO v zavihku PRILOGE pod DRUGO. </t>
  </si>
  <si>
    <t>TRAJNOSTNI PROJEKT</t>
  </si>
  <si>
    <t>Zavihek TRAJNOSTNI PROJEKT izpolnite v primeru trajnostnega projekta. Slednji mora vključevati najmanj 50 % upravičenih stroškov, ki spadajo v okvir prehoda v zeleno, digitalno in podnebno nevtralno kmetijstvo in so opredeljeni v točki 2.2.7 javnega razpisa (razen za projekt ekološkega kmeta).</t>
  </si>
  <si>
    <t>TRAJNOSTI CILJI</t>
  </si>
  <si>
    <t>Zavihek TRAJNOSTNI CILJI izpolnite v primeru izbranih merljivih trajnostnih ciljev projekta (za pridobitev podpore v obliki kapitalskega znižanja) v primeru trajnostnega projekta.</t>
  </si>
  <si>
    <t>FINANČNE OBVEZNOSTI</t>
  </si>
  <si>
    <t>Na zavihku FINANČE OBVEZNOSTI najprej vpisujete obstoječe finančne obveznosti (kratkoročne in dolgoročne) po stanju glavnice na presečni dan in odplačilih glavnice po letih. V nadaljevanju izpolnite podatke o zaprošenem posojilu pri SRRS in odplačilh glavnice po letih.
V kolikor na zavihku VIRI FINANCIRANJA načrtujete zapirati finančno konstrukcijo s krediti, leasinigi bank in drugih pravnih ter fizičnih oseb, izpolnite tudi podatke na zavihku FINANČNE OBVEZNOSTI (vrstica 23).
Pozorni bodite, da izpolnite tudi podatek o stanju dolgoročnih in kratkoročnih finančnih obveznosti v letu pred oddajo vloge na javni razpis (celica H26).</t>
  </si>
  <si>
    <t>STROŠKI PROJEKTA</t>
  </si>
  <si>
    <r>
      <t xml:space="preserve">V zavihku STROŠKI PROJKETA  vpisujete podatke o projektu, upravičenih stroških, javnih virov financiranja in o časovnem načrtu stroškov. Pri izpolnjevanju upoštevajte vrednost projekta z DDV in prikažite stroškovno vrednost celotnega projekta, ki predstavlja zaključeno celoto, ki bo v nadaljevanju ustvarjala učinke, ne glede na to, da pri SRRS zaprošate za spodbudo (posojilo) le dela projekta, razen v stolpcu, kjer je potrebno vpisati znesek brez DDV.
V tabelo "Javni viri financiranja" za posamezni predračunski strošek vpišite višino financiranja iz drugih javnih virov, višino financiranja iz sredstev SRRS pa določite za upravičene stroške po javnem razpisu.
V tabelo "Časovni načrt stroškov projekta" vpisujte načrtovane stroške z DDV za tekoče leto in le izjemoma za prihodnja leta (v kolikor bo v tekočem letu začet projekt končan v prihodnjih letih). 
Časovni načrt stroškov po letih in rok zaključka projekta morata biti usklajena.
</t>
    </r>
    <r>
      <rPr>
        <i/>
        <sz val="9"/>
        <color rgb="FF464646"/>
        <rFont val="Arial"/>
        <family val="2"/>
        <charset val="238"/>
      </rPr>
      <t>Opomba/opozorilo: Državna pomoč za projekt se ne sme združevati z drugo državno pomočjo ali pomočjo, dodeljeno po pravilu »de minimis« za iste upravičene stroške, če bi s tem presegla zgornjo mejo intenzivnosti državne pomoči. Pomoč za iste upravičene stroške se lahko kumulira le, če se s tako kumulacijo ne preseže največja intenzivnost pomoči ali znesek pomoči, ki se uporablja za to pomoč v skladu s shemo državne pomoči.
Državna pomoč za projekt je izražena v bruto ekvivalentu nepovratnih sredstev in se ne sme združevati z drugo državno pomočjo ali pomočjo, dodeljeno po pravilu »de minimis« za iste upravičene stroške, če bi s tem presegla zgornjo mejo intenzivnosti državne pomoči. Pomoč za iste upravičene stroške se lahko kumulira le, če se s tako kumulacijo ne preseže največja intenzivnost pomoči ali znesek pomoči, ki se uporablja za to pomoč v skladu z regionalno shemo državnih pomoči.</t>
    </r>
  </si>
  <si>
    <t>VIRI FINANCIRANJA</t>
  </si>
  <si>
    <t xml:space="preserve">V tabeli popišete VIRE FINANCIRANJA ZA TA PROJEKT - NAČRT ZAGOTAVLJANJA VIROV. Pri tem bodite pozorni, da so podatki na zavihku STROŠKI PROJEKTA (časovni načrt stroškov projketa po letih z DDV) in tabela na zavihku VIRI FINANCIRANJA usklajeni. V kolikor boste finančno konstrukcijo zapirali z lastnimi sredstvi morate le te čim bolj realno pojasniti. »Lastne vire se dokazuje na način, da so sredstva razvidna iz medletnih bilanc oz. denarnih sredstev na TR, iz namere banke o zagotovitvi posojilnega vira, če boste zapirali še s posojilom komercialne banke, vnovčljive terjatve do kupcev, sredstva dezinvestiranja, ...)«.
C. NEPOVRATNA SREDSTVA za ta projekt in zneske izplačil nepovratnih sredstev vnesite v tistem letu (npr. 10.000 € v letu X), v katerem bo izpolnjen pogoj za nakazilo sredstev na vaš transakcijski račun. Istočano vnesite znesek delno ali v celoti v minus za vračilo nepovratnih sredstev v istem letu (npr. vračilo SRRS -10.000 €, lastna sredstva, ... v letu X). Kot dokazilo priložite izdano odločbo, sklep ali že sklenjeno pogodbo/dogovor, kar je razvidno iz priloge (v EPO v zavihku PRILOGE), sicer podatkov ne vpisujete. </t>
  </si>
  <si>
    <t>DENARNI TOK</t>
  </si>
  <si>
    <t>V zavihku DENARNI TOK vpisujete finančne podake za leto pred oddajo vloge in plan za naprej vključno s tekočim letom (podatke planirajte čim bolj realno). Podatki o PRILIVIH vključujejo podatke o prihodkih, podatki o ODLIVIH vključujejo podatke o odhodkih/stroških. Podatki o virih financiranja se deloma izpolnijo samodejno glede na podatke, ki ste jih vpisali pod zavihek FINANČNA KONSTRUKCIJA 2 in pod zavihek FINANČNE OBVEZNOSTI.</t>
  </si>
  <si>
    <t>OGLJIČNI ODTIS</t>
  </si>
  <si>
    <t>V zavihku OGLJIČNI ODTIS vpisujte podatke, v kolikor vaš projekt vključuje sledeče kategorije stroškov: 
1. izgradnja, dogradnja ali prenova stavbe (hiše, javne zgradbe, turistični objekti, kmetijski objekti…),
2. nakupe kmetijske in gozdarske mehanizacije (traktorji, kombajni…),
3. ostali stroški projekta, ki jih ni mogoče popisati med kmetijsko in gozdarsko mehanizacija npr. pogrebno, gasilsko, smetarsko vozilo, ....</t>
  </si>
  <si>
    <t>MERILA</t>
  </si>
  <si>
    <t>V zavihku MERILA podatkov NE vpisujete, ampak le te vpište v EPO v aplikaciji eRsklad.</t>
  </si>
  <si>
    <t>·         ohranitev oz. povečanje  kmetijskih površin v uporabi (ha KZU-kmetijskih zemljišč v uporabi)</t>
  </si>
  <si>
    <t>·         ohranitev oz. povečanje staleža rejnih živali (GVŽ)</t>
  </si>
  <si>
    <t>·         ohranitev oz. povečanje števila čebeljih družin (št.)</t>
  </si>
  <si>
    <t>·         povečanje prihodkov iz kmetijske dejavnosti (€)</t>
  </si>
  <si>
    <t>·         povečanje prihodkov iz dopolnilne dejavnosti (€)</t>
  </si>
  <si>
    <t>·         vzpostavitev nove dopolnilne dejavnosti (št.)</t>
  </si>
  <si>
    <t>·         znižanje stroškov za kmetijsko dejavnost (€)</t>
  </si>
  <si>
    <t>·         vzpostavitev nove prodajne poti (št.)</t>
  </si>
  <si>
    <t>·         vključitev v shemo kakovosti (št.)</t>
  </si>
  <si>
    <t>·         povečanje površin kmetijskih zemljišč z ekološkim kmetovanjem (ha).</t>
  </si>
  <si>
    <t>·         novo delovno mesto oz. zaposlitev na kmetijskem gospodarstvu mladega kmeta za vsaj polovični delovni čas</t>
  </si>
  <si>
    <t>·         zmanjšanje porabe sredstev za varstvo rastlin (kg/ha KZU)</t>
  </si>
  <si>
    <t xml:space="preserve">·         zmanjšanje porabe mineralnih gnojil (kg/ha KZU) </t>
  </si>
  <si>
    <t>·         zmanjšanje porabe fosilnih goriv (l/ha KZU)</t>
  </si>
  <si>
    <t>·         zmanjšanje porabe vode (l/ha KZU)</t>
  </si>
  <si>
    <t>·         povečanje površin kmetijskih zemljišč z ekološkim kmetovanjem (ha)</t>
  </si>
  <si>
    <t>·         povečanje površin kmetijskih zemljišč s kmetijsko okoljskimi ukrepi (ha)</t>
  </si>
  <si>
    <t>·         zmanjšanje porabe energije (kWh)</t>
  </si>
  <si>
    <t>·         zmanjšanje porabe energije na enoto proizvoda (kWh/enoto proizvoda)</t>
  </si>
  <si>
    <t>·         povečanje deleža obnovljivih virov  v skupni rabi energije  pri kmetijski proizvodnji (%)</t>
  </si>
  <si>
    <t>·         znižanje emisij toplogrednih plinov pri kmetijski proizvodnji (ton CO2ekv)</t>
  </si>
  <si>
    <t>PODATKI O VLAGATELJU IN PROJEKTU</t>
  </si>
  <si>
    <t>Vpišite leto pred oddajo vloge</t>
  </si>
  <si>
    <t>Naziv vlagatelja</t>
  </si>
  <si>
    <t>Ali imate dopolnilno dejavnost na kmetiji</t>
  </si>
  <si>
    <t>DDV upravičen strošek po javnem razpisu</t>
  </si>
  <si>
    <t>Ali ste davčni zavezanec</t>
  </si>
  <si>
    <t>Ali si boste DDV pri projektu poračunali, ker je povračljiv?</t>
  </si>
  <si>
    <r>
      <t xml:space="preserve">Ali imate </t>
    </r>
    <r>
      <rPr>
        <b/>
        <sz val="10"/>
        <color theme="2" tint="-0.89999084444715716"/>
        <rFont val="Arial"/>
        <family val="2"/>
        <charset val="238"/>
      </rPr>
      <t xml:space="preserve">sedež </t>
    </r>
    <r>
      <rPr>
        <sz val="10"/>
        <color theme="2" tint="-0.89999084444715716"/>
        <rFont val="Arial"/>
        <family val="2"/>
        <charset val="238"/>
      </rPr>
      <t>vlagatelja v obmejnem problemskem območju ali območju avtohtonih narodnih skupnosti</t>
    </r>
  </si>
  <si>
    <r>
      <t xml:space="preserve">Ali se </t>
    </r>
    <r>
      <rPr>
        <b/>
        <sz val="10"/>
        <color theme="2" tint="-0.89999084444715716"/>
        <rFont val="Arial"/>
        <family val="2"/>
        <charset val="238"/>
      </rPr>
      <t>projekt</t>
    </r>
    <r>
      <rPr>
        <sz val="10"/>
        <color theme="2" tint="-0.89999084444715716"/>
        <rFont val="Arial"/>
        <family val="2"/>
        <charset val="238"/>
      </rPr>
      <t xml:space="preserve"> nahaja v obmejnem problemskem območju ali območju avtohtonih narodnih skupnosti</t>
    </r>
  </si>
  <si>
    <t>Ali potrebujete soglasje Ministrstva za finance k zadolževanju oz. kakršno koli drugo soglasje k zadolževanju (lastnikov, ustanoviteljev...)</t>
  </si>
  <si>
    <t>Podatki pred oddajo vloge</t>
  </si>
  <si>
    <t>Obseg delovne sile oz. PDM</t>
  </si>
  <si>
    <t>Obseg kmetijskih zemljišč v lasti in najemu v ha</t>
  </si>
  <si>
    <t>Obseg gozdnih zemljišč v lasti in najemu v ha</t>
  </si>
  <si>
    <t>Skupaj v ha</t>
  </si>
  <si>
    <t>PODATKI O VLAGATELJU</t>
  </si>
  <si>
    <t>Predstavitev vlagatelja in dejavnosti 
(glavni proizvodi/storitve, kupci, dobavitelji, glavna konkurenca), glavne usmeritve poslovanja, samooskrba ter prehranska varnost</t>
  </si>
  <si>
    <t>Opis poslovanja v zadnjem letu in stanja v panogi ter glavnih trgov (domačih in tujih)</t>
  </si>
  <si>
    <t>Plan prodaje in zavezujoče pogodbe, predpogodbe, pisma o nameri za prodajo ter oblike tržnega komuniciranja</t>
  </si>
  <si>
    <t>Priloženo dokazilo</t>
  </si>
  <si>
    <t>Predstavitev tehnologije in opreme (mehanizacija/oprema, zgradbe, zemljišča, stalež živali, ...) ter tehnološkega procesa</t>
  </si>
  <si>
    <t>Predstavitev delovne sile - vodstva in zaposlenih oz. članov kmetije, obstoječe in predvideno zaposlovanje oseb, s podatkom ali se bo po zaključku projekta ustvarilo novo delovno mesto oz. zaposlitev</t>
  </si>
  <si>
    <t>Pridobljeni certifikati (ISO, certifikat ekološke pridelave, ...) in vključenost v okoljske sheme, ekološki proizvodi</t>
  </si>
  <si>
    <t>Sodelovanje z lokalnim okoljem (dobavitelji, zaposlenimi, …)</t>
  </si>
  <si>
    <t>Znanja in spretnosti, delovne izkušnje ter izobrazba vlagatelja</t>
  </si>
  <si>
    <t>Vlaganja v rabo OVE oz. izboljšanje energetske učinkovitosti v zadnjih 5 letih (sončna elektrarna, … )</t>
  </si>
  <si>
    <t>Vlaganja v razvojno usmerjenost v zadnjih 5 letih (investicije v tehnološko opremljenost, vlaganje v razvoj novih produktov, .…)</t>
  </si>
  <si>
    <t xml:space="preserve">Vlaganja zaradi podnebnih sprememb v zadnjih 5 letih npr. v opremo na področju namakanja, protitočnih mrež, oroševanja, protislanske zaščite, diverzifikacija proizvodnje, uporaba skladiščnih kapacitet, sklenjena veljavna zavarovanja, izvedeni agrotehnični ukrepi (izbira tolerantnih sort, načina obdelave tal, izbor prilagodljivih pasem živali, ...) in/ali z izbiro ustreznih tehnologij (pridelava v zaprtih prostorih) </t>
  </si>
  <si>
    <t>Aktivnosti na področju krožnega gospodarstva v zadnjih 5 letih</t>
  </si>
  <si>
    <t>Vlaganja v digitalizacijo v zadnjih 5 letih (brezpapirno poslovanje, digitalno trženje (spletna trgovina, platforma), druga vlaganja v digitalizacijo, …)</t>
  </si>
  <si>
    <t>Predstavite članstvo v zbornicah, zadrugah oz. drugih gospodarskih/kmetijskih organizacijah</t>
  </si>
  <si>
    <t>Opis blagovne znamke, patenta</t>
  </si>
  <si>
    <t>PODATKI O PROJEKTU</t>
  </si>
  <si>
    <t>Prispevek projekta na prilagajanje / blaženje podnebnih sprememb</t>
  </si>
  <si>
    <r>
      <rPr>
        <b/>
        <sz val="10"/>
        <color theme="2" tint="-0.89999084444715716"/>
        <rFont val="Arial"/>
        <family val="2"/>
        <charset val="238"/>
      </rPr>
      <t>Utemeljitev izbranega cilja projekta s pojasnilom glede začetnega in končnega stanja</t>
    </r>
    <r>
      <rPr>
        <sz val="10"/>
        <color theme="2" tint="-0.89999084444715716"/>
        <rFont val="Arial"/>
        <family val="2"/>
        <charset val="238"/>
      </rPr>
      <t xml:space="preserve"> (utemeljite, računsko prikažite - kjer je to možno (zmanjšanje porabe sredstev za varstvo rastlin, fosilnih goriv, mineralnih gnojil, porabe vode, porabe energije, porabe energije na enoto proizvoda, emisij TGP pri kmetijski proizvodnji in povečanje deleža OVE v skupni rabi energije itd.) in priložite morebitna dokazila).</t>
    </r>
  </si>
  <si>
    <t xml:space="preserve">
Podatke obvezno vpišite v elektronski aplikaciji e-Rsklad
PODATKI O PROJEKTU
 izpolnite vsa polja !!</t>
  </si>
  <si>
    <t>Upravičeni strošk AGRO KMETIJSKA ali GOZDNA ZEMLJA (po posameznih parc.št.),
po potrebi dodajte vrstice</t>
  </si>
  <si>
    <t>Parcelna št.</t>
  </si>
  <si>
    <r>
      <t>Prodajna vrednost 
EUR/m</t>
    </r>
    <r>
      <rPr>
        <vertAlign val="superscript"/>
        <sz val="10"/>
        <color theme="2" tint="-0.89996032593768116"/>
        <rFont val="Arial"/>
        <family val="2"/>
        <charset val="238"/>
      </rPr>
      <t>2</t>
    </r>
  </si>
  <si>
    <r>
      <t>Skupna
velikost
parcele
m</t>
    </r>
    <r>
      <rPr>
        <vertAlign val="superscript"/>
        <sz val="10"/>
        <color theme="2" tint="-0.89996032593768116"/>
        <rFont val="Arial"/>
        <family val="2"/>
        <charset val="238"/>
      </rPr>
      <t>2</t>
    </r>
  </si>
  <si>
    <t>Delež
namenske
kmetijske rabe</t>
  </si>
  <si>
    <t>Delež
dejanske
kmetijske rabe</t>
  </si>
  <si>
    <t>Upravičen delež
do sofinanciranja</t>
  </si>
  <si>
    <t>Upravičena vrednost parcele
EUR</t>
  </si>
  <si>
    <t>Delež najboljšega kmetijskega zemljišča po namenski rabi</t>
  </si>
  <si>
    <t>Kmetijska zemljišča</t>
  </si>
  <si>
    <t>95/8</t>
  </si>
  <si>
    <t>Gozdna zemljišča</t>
  </si>
  <si>
    <t>95/9</t>
  </si>
  <si>
    <t>Kmetijska zemja</t>
  </si>
  <si>
    <t>95/10</t>
  </si>
  <si>
    <t>Gozdna zemlja</t>
  </si>
  <si>
    <t>95/11</t>
  </si>
  <si>
    <t>95/12</t>
  </si>
  <si>
    <t>95/13</t>
  </si>
  <si>
    <t>95/14</t>
  </si>
  <si>
    <t>95/15</t>
  </si>
  <si>
    <t>95/16</t>
  </si>
  <si>
    <t>95/17</t>
  </si>
  <si>
    <t>95/18</t>
  </si>
  <si>
    <t>95/19</t>
  </si>
  <si>
    <t>95/20</t>
  </si>
  <si>
    <t>95/21</t>
  </si>
  <si>
    <t>95/22</t>
  </si>
  <si>
    <t>Skupaj</t>
  </si>
  <si>
    <t>Cena kmetijskega zemljišča EUR/m2</t>
  </si>
  <si>
    <t>Cena gozdnega zemljišča EUR/m2</t>
  </si>
  <si>
    <t>PODATKI O DINAMIKI VLAGANJA ZAHTEVKOV ZA PRIDOBITEV NPS V POVEZAVI S PRIJAVLJENIM PROJEKTOM PRI SRRS</t>
  </si>
  <si>
    <t>Podrobneje predstavite vsebino zahtevkov, ki jih vlagate za pridobitev NPS - nepovratna sredstva.
Izhajajte iz dokumenta o prejemu nepovratnih sredstev (odločba) oz. finančnega načrta operacije. V kolikor se projekt izvaja v okviru več partnerjev, popišite le zahtevke, ki se nanašajo na vaš del projekta.</t>
  </si>
  <si>
    <t>Zaporedna številka zahtevka</t>
  </si>
  <si>
    <t xml:space="preserve">Začetek obdobja poročanja             </t>
  </si>
  <si>
    <t xml:space="preserve">Konec obdobja poročanja        </t>
  </si>
  <si>
    <t>Datum oddaje zahtevka za pridobitev NPS</t>
  </si>
  <si>
    <t>Status zahtevka</t>
  </si>
  <si>
    <t xml:space="preserve"> Znesek NPS za vlagatelja v EUR</t>
  </si>
  <si>
    <t>Že izplačana NPS za vlagatelja v EUR</t>
  </si>
  <si>
    <t>Neizplačana NPS za vlagatelja v EUR</t>
  </si>
  <si>
    <t>Predvideni datum prejema NPS</t>
  </si>
  <si>
    <t>Uveljavljanje zahtevka po razpisu SRRS</t>
  </si>
  <si>
    <t>Višina zaprošenega posojila na zahtevek v EUR</t>
  </si>
  <si>
    <t>Skupaj:</t>
  </si>
  <si>
    <t>Delež sofinanciranja SRRS glede na neizplačana NPS:</t>
  </si>
  <si>
    <t>AGRO INVEST Plus in INVEST mini</t>
  </si>
  <si>
    <r>
      <rPr>
        <b/>
        <sz val="10"/>
        <color theme="2" tint="-0.89999084444715716"/>
        <rFont val="Arial"/>
        <family val="2"/>
        <charset val="238"/>
      </rPr>
      <t>Podatke vnesete v primeru trajnostnega projekta.</t>
    </r>
    <r>
      <rPr>
        <sz val="10"/>
        <color theme="2" tint="-0.89999084444715716"/>
        <rFont val="Arial"/>
        <family val="2"/>
        <charset val="238"/>
      </rPr>
      <t xml:space="preserve">
Slednji mora vključevati najmanj 50 % upravičenih stroškov, ki spadajo v okvir prehoda v zeleno, digitalno in podnebno nevtralno kmetijstvo in so opredeljeni v točki 2.2.7 javnega razpisa (razen za projekt ekološkega kmeta).</t>
    </r>
  </si>
  <si>
    <r>
      <rPr>
        <b/>
        <sz val="10"/>
        <color theme="2" tint="-0.89999084444715716"/>
        <rFont val="Arial"/>
        <family val="2"/>
        <charset val="238"/>
      </rPr>
      <t>Področje trajnostnih vlaganj</t>
    </r>
    <r>
      <rPr>
        <sz val="10"/>
        <color theme="2" tint="-0.89999084444715716"/>
        <rFont val="Arial"/>
        <family val="2"/>
        <charset val="238"/>
      </rPr>
      <t xml:space="preserve">
Trajnostni elementi projekta, katerih najmanj 50 % upravičenih stroškov spadajo v okvir prehoda v zeleno, digitalno in podnebno nevtralno kmetijstvo. Opredelitev vrednosti in vsebine navedenih stroškov iz navedenih kategorij.  To so projekti, ki vključujejo oz. so povezani z/s sledečimi področji:</t>
    </r>
  </si>
  <si>
    <r>
      <rPr>
        <b/>
        <sz val="10"/>
        <color theme="2" tint="-0.89999084444715716"/>
        <rFont val="Arial"/>
        <family val="2"/>
        <charset val="238"/>
      </rPr>
      <t>Višina upravičenih stroškov</t>
    </r>
    <r>
      <rPr>
        <sz val="10"/>
        <color theme="2" tint="-0.89999084444715716"/>
        <rFont val="Arial"/>
        <family val="2"/>
        <charset val="238"/>
      </rPr>
      <t xml:space="preserve"> 
iz posameznega področja v EUR</t>
    </r>
  </si>
  <si>
    <r>
      <rPr>
        <b/>
        <sz val="10"/>
        <color theme="2" tint="-0.89999084444715716"/>
        <rFont val="Arial"/>
        <family val="2"/>
        <charset val="238"/>
      </rPr>
      <t>Predstavitev vsebine upravičenih stroškov</t>
    </r>
    <r>
      <rPr>
        <sz val="10"/>
        <color theme="2" tint="-0.89999084444715716"/>
        <rFont val="Arial"/>
        <family val="2"/>
        <charset val="238"/>
      </rPr>
      <t xml:space="preserve"> 
po posameznem strošku po posameznem področju trajnostnih vlaganj ter priložitev ustrezne priloge (v skladu za javnim razpisom)</t>
    </r>
  </si>
  <si>
    <t>uvajanje preciznega (digitalnega) kmetijstva,  ki omogoča natančnejše izvajanje delovnih opravil (kot so setev, gnojenje, škropljenje, namakanje ipd.)</t>
  </si>
  <si>
    <t>nadomeščanje fosilnih virov z uvajanjem oziroma širitvijo proizvodnje energije iz obnovljivih virov (OVE)</t>
  </si>
  <si>
    <t>povečanje energetske učinkovitosti kmetijske proizvodnje</t>
  </si>
  <si>
    <t>izgradnja oziroma tehnološka posodobitev namakalnih sistemov in nakup namakalne opreme</t>
  </si>
  <si>
    <t>sistemi zaščite proti toči ali zmrzali</t>
  </si>
  <si>
    <t>kmetijska mehanizacija in oprema z nizkimi izpusti toplogrednih plinov</t>
  </si>
  <si>
    <t>zagotavljanje pokritih skladiščnih zmogljivosti za najmanj devet mesečno skladiščenje živinskih gnojil</t>
  </si>
  <si>
    <t xml:space="preserve">izboljšanje dobrega počutja živali z uvajanjem nadstandardnih pogojev reje  </t>
  </si>
  <si>
    <t>trajnostni projekt ekološkega kmeta, ki ima najmanj 50 % kmetijskih površin v ekološki pridelavi v letu pred letom vložitvijo vloge (v tem primeru drugih kategorij stroškov na tem zavihku ne vnašate)</t>
  </si>
  <si>
    <t>SKUPAJ v EUR</t>
  </si>
  <si>
    <t>Skupna upravičena vrednost projekta v EUR brez DDV</t>
  </si>
  <si>
    <t>Delež trajnostnih stroškov v upravičeni vrednosti projekta brez DDV</t>
  </si>
  <si>
    <t>AGRO FI MLADI</t>
  </si>
  <si>
    <t>Podatke vnesete v primeru za izbrane merljive trajnostne cilje projekta (za pridobitev podpore v obliki kapitalskega znižanja) v primeru trajnostnega projekta</t>
  </si>
  <si>
    <t xml:space="preserve">Trajnostni cilji </t>
  </si>
  <si>
    <t>Označite izbrani/e trajnostni/e cilj/e z DA</t>
  </si>
  <si>
    <t>Kazalniki za spremljanje trajnostnih ciljev</t>
  </si>
  <si>
    <t>Začetno stanje (v letu pred izvedbo projekta) - enot (npr. %, kWh) ne dopisujte, za potrebe pravilnega delovanja Pripomočka za DP</t>
  </si>
  <si>
    <t>Končno stanje (v letu zaključka projekta) - enot (npr. %, kWh) ne dopisujte, za potrebe pravilnega delovanja Pripomočka za DP</t>
  </si>
  <si>
    <t>Delež spremembe</t>
  </si>
  <si>
    <t>Utemeljite izbrane cilje ter utemeljite vrednosti za izhodiščno in končno stanje</t>
  </si>
  <si>
    <t>Vir za podatke</t>
  </si>
  <si>
    <t>Uvajanje / širitev uporabe energije iz obnovljivih virov (OVE)</t>
  </si>
  <si>
    <t>najmanj 50 % skupne porabe energije pri kmetijski proizvodnji je pridobljeno iz OVE</t>
  </si>
  <si>
    <t>povečanje  deleža obnovljivih virov  v skupni rabi energije  pri kmetijski proizvodnji (%)</t>
  </si>
  <si>
    <t xml:space="preserve">Povečanje energetske učinkovitosti kmetijske proizvodnje
</t>
  </si>
  <si>
    <t xml:space="preserve">zmanjšanje porabe energije pri kmetijski proizvodnji za najmanj 30 % </t>
  </si>
  <si>
    <t>zmanjšanje porabe energije (kWh)</t>
  </si>
  <si>
    <t xml:space="preserve">Zmanjšanje emisij toplogrednih plinov pri kmetijski proizvodnji
</t>
  </si>
  <si>
    <t>zamenjava obstoječe kmetijske mehanizacije oziroma opreme na fosilna goriva s kmetijsko mehanizacijo oziroma opremo, ki za delovanje ne uporablja fosilnih goriv</t>
  </si>
  <si>
    <t xml:space="preserve">znižanje emisij toplogrednih plinov pri kmetijski proizvodnji (ton CO2ekv),    </t>
  </si>
  <si>
    <t>zagotavljanje pokritih skladiščnih zmogljivosti za več kot devetmesečno skladiščenje živinskih gnojil</t>
  </si>
  <si>
    <t>Povečanje kmetijskih površin v ekološki pridelavi</t>
  </si>
  <si>
    <t>povečanje kmetijskih površin v ekološki pridelavi</t>
  </si>
  <si>
    <r>
      <t>povečanje površin kmetijskih zemljišč z ekološkim kmetovanjem (ha)</t>
    </r>
    <r>
      <rPr>
        <strike/>
        <sz val="10"/>
        <color theme="2" tint="-0.89999084444715716"/>
        <rFont val="Arial"/>
        <family val="2"/>
        <charset val="238"/>
      </rPr>
      <t>.</t>
    </r>
    <r>
      <rPr>
        <sz val="10"/>
        <color theme="2" tint="-0.89999084444715716"/>
        <rFont val="Arial"/>
        <family val="2"/>
        <charset val="238"/>
      </rPr>
      <t> </t>
    </r>
  </si>
  <si>
    <t>FINANČNE OBVEZNOSTI - PREGLED ZADOLŽENOSTI VLAGATELJA PO LETIH</t>
  </si>
  <si>
    <t>Naziv priloge in številka strani</t>
  </si>
  <si>
    <r>
      <rPr>
        <b/>
        <sz val="10"/>
        <color rgb="FFFF0000"/>
        <rFont val="Arial"/>
        <family val="2"/>
        <charset val="238"/>
      </rPr>
      <t>TABELE NE IZPOLNJUJTE</t>
    </r>
    <r>
      <rPr>
        <sz val="10"/>
        <color rgb="FFFF0000"/>
        <rFont val="Arial"/>
        <family val="2"/>
        <charset val="238"/>
      </rPr>
      <t>, če so podatki razvidni v poslovnem načrtu ali drugi finančni prilogi. Vpišite naziv priloge in številko strani, ki jo prilagate.</t>
    </r>
  </si>
  <si>
    <r>
      <rPr>
        <b/>
        <sz val="10"/>
        <color theme="2" tint="-0.89999084444715716"/>
        <rFont val="Arial"/>
        <family val="2"/>
        <charset val="238"/>
      </rPr>
      <t>Kratka utemeljitev trenutne in bodoče zadolženosti vlagatelja</t>
    </r>
    <r>
      <rPr>
        <sz val="10"/>
        <color theme="2" tint="-0.89999084444715716"/>
        <rFont val="Arial"/>
        <family val="2"/>
        <charset val="238"/>
      </rPr>
      <t xml:space="preserve">
(dolgoročne in kratkoročne finančne obveznosti)</t>
    </r>
  </si>
  <si>
    <r>
      <t>Kreditodajalec
(</t>
    </r>
    <r>
      <rPr>
        <sz val="10"/>
        <color theme="2" tint="-0.89999084444715716"/>
        <rFont val="Arial"/>
        <family val="2"/>
        <charset val="238"/>
      </rPr>
      <t>krediti banke in lastnikov, leasingi, .. pred oddajo vloge)</t>
    </r>
  </si>
  <si>
    <t>Odobren znesek</t>
  </si>
  <si>
    <r>
      <t xml:space="preserve">Stanje glavnice v EUR na presečni dan
</t>
    </r>
    <r>
      <rPr>
        <b/>
        <sz val="10"/>
        <color rgb="FFFF0000"/>
        <rFont val="Arial"/>
        <family val="2"/>
        <charset val="238"/>
      </rPr>
      <t>_dd_ /_mm_ / __llll__</t>
    </r>
  </si>
  <si>
    <t>Obrestna mera</t>
  </si>
  <si>
    <r>
      <t xml:space="preserve">Namen kredita
</t>
    </r>
    <r>
      <rPr>
        <sz val="10"/>
        <color theme="2" tint="-0.89999084444715716"/>
        <rFont val="Arial"/>
        <family val="2"/>
        <charset val="238"/>
      </rPr>
      <t>(npr. dolgoročni za investicijo, kratkoročni za obratna sredstva, ...)</t>
    </r>
  </si>
  <si>
    <r>
      <t xml:space="preserve">Zavarovanje
</t>
    </r>
    <r>
      <rPr>
        <sz val="10"/>
        <color theme="2" tint="-0.89999084444715716"/>
        <rFont val="Arial"/>
        <family val="2"/>
        <charset val="238"/>
      </rPr>
      <t>(npr. hipoteka, menice, poroštvo, ...)</t>
    </r>
  </si>
  <si>
    <t>Datum odobritve</t>
  </si>
  <si>
    <t>Datum vračila</t>
  </si>
  <si>
    <t>Zaprošena posojila pri SRRS
in odplačila glavnice po letih v EUR</t>
  </si>
  <si>
    <t>Zaprošen znesek v EUR</t>
  </si>
  <si>
    <r>
      <t xml:space="preserve">Posojilo 1 </t>
    </r>
    <r>
      <rPr>
        <sz val="10"/>
        <color theme="2" tint="-0.89999084444715716"/>
        <rFont val="Arial"/>
        <family val="2"/>
        <charset val="238"/>
      </rPr>
      <t>(npr. investicijsko)</t>
    </r>
  </si>
  <si>
    <r>
      <t xml:space="preserve">Posojilo 2 </t>
    </r>
    <r>
      <rPr>
        <sz val="10"/>
        <color theme="2" tint="-0.89999084444715716"/>
        <rFont val="Arial"/>
        <family val="2"/>
        <charset val="238"/>
      </rPr>
      <t>(npr. premostitveno PF)</t>
    </r>
  </si>
  <si>
    <t>Posojilo 3</t>
  </si>
  <si>
    <t>Krediti in leasingi pri bankah in drugih pravnih in fiz. osebah za obravnavani projekt</t>
  </si>
  <si>
    <t>Planiran znesek v EUR</t>
  </si>
  <si>
    <t>Kredit / leasing 1</t>
  </si>
  <si>
    <t>Kredit / leasing 2</t>
  </si>
  <si>
    <t>Kredit / leasing 3</t>
  </si>
  <si>
    <t>Stanje finančnih obveznosti</t>
  </si>
  <si>
    <t>Stanje obstoječih finančnih obveznosti (krediti, leasingi)</t>
  </si>
  <si>
    <t>Stanje zaprošenega/nih posojil/-a pri SRRS</t>
  </si>
  <si>
    <t>Stanje kreditov in leasingov pri bankah in drugih pravnih in fiz. osebah za ta projekt</t>
  </si>
  <si>
    <t>OPREDELITEV PROJEKTA, UPRAVIČNIH STROŠKOV, JAVNIH VIROV FINANCIRANJA IN NAČRT STROŠKOV PROJEKTA v EUR</t>
  </si>
  <si>
    <t>Rok zaključka projekta</t>
  </si>
  <si>
    <t>Davčni zavezanec za DDV</t>
  </si>
  <si>
    <t xml:space="preserve">DDV upravičen strošek po JR  </t>
  </si>
  <si>
    <t>OPREDELITEV PROJEKTA IN UPRAVIČENIH STROŠKOV</t>
  </si>
  <si>
    <t>JAVNI VIRI FINANCIRANJA</t>
  </si>
  <si>
    <t>ČASOVNI NAČRT STROŠKOV PROJEKTA z DDV</t>
  </si>
  <si>
    <t>Predračunski stroški v EUR</t>
  </si>
  <si>
    <t>AOP</t>
  </si>
  <si>
    <t>Upravičen strošek po razpisu
(DA/ NE)</t>
  </si>
  <si>
    <t>Znesek brez DDV</t>
  </si>
  <si>
    <t>Drugi javni viri za upravičene stroške projekta
(priložite odločbo, sklep, ..)</t>
  </si>
  <si>
    <t>Sredstva SRRS za upravičene stroške projekta</t>
  </si>
  <si>
    <t>Shema državne pomoči - izpolni SRRS</t>
  </si>
  <si>
    <t>Znesek z DDV</t>
  </si>
  <si>
    <t>A. NEOPREDMETENA SREDSTVA</t>
  </si>
  <si>
    <t>004</t>
  </si>
  <si>
    <t>1. Dolgoročne premoženjske pravice</t>
  </si>
  <si>
    <t>005</t>
  </si>
  <si>
    <t>2. Dobro ime</t>
  </si>
  <si>
    <t>006</t>
  </si>
  <si>
    <t>3. Dolgoročno odloženi stroški razvijanja</t>
  </si>
  <si>
    <t>007</t>
  </si>
  <si>
    <t>4. Druga neopredmetena sredstva</t>
  </si>
  <si>
    <t>008</t>
  </si>
  <si>
    <t>B. OPREDMETENA OSNOVNA SREDSTVA</t>
  </si>
  <si>
    <t>010</t>
  </si>
  <si>
    <t xml:space="preserve">1. Zemljišča </t>
  </si>
  <si>
    <t>011</t>
  </si>
  <si>
    <t xml:space="preserve">2. Zgradbe </t>
  </si>
  <si>
    <t>012</t>
  </si>
  <si>
    <t>3. Proizvajalne naprave in stroji</t>
  </si>
  <si>
    <t>013</t>
  </si>
  <si>
    <t>4. Druge naprave in oprema, drobni inventar in druga opredmetena osnovna sredstva</t>
  </si>
  <si>
    <t>014</t>
  </si>
  <si>
    <t>5. Biološka sredstva (večletni nasadi, osnova čreda)</t>
  </si>
  <si>
    <t>015</t>
  </si>
  <si>
    <t xml:space="preserve">C. STROŠKI OBRATNIH SREDSTEV </t>
  </si>
  <si>
    <t>/</t>
  </si>
  <si>
    <t>1. Stroški blaga, materiala in storitev</t>
  </si>
  <si>
    <t>2. Stroški dela</t>
  </si>
  <si>
    <t>D. STROŠKI PREVZEMA KMETIJE</t>
  </si>
  <si>
    <t>E. STROŠKI PROJEKTA I (A+B)</t>
  </si>
  <si>
    <t>F. STROŠKI PROJEKTA II (A+B+C+D)</t>
  </si>
  <si>
    <t>Seštevek upravičenih stroškov projekta</t>
  </si>
  <si>
    <t>Ali si boste DDV pri projektu poračunali?</t>
  </si>
  <si>
    <t>Znesek DDV</t>
  </si>
  <si>
    <t xml:space="preserve">Vrednost upravičenih stroškov projekta po javnem razpisu   </t>
  </si>
  <si>
    <t xml:space="preserve">Odstotek javnih virov v upravičeni vrednosti projekta   </t>
  </si>
  <si>
    <t>VIRI FINANCIRANJA PROJEKTA Z DDV - NAČRT ZAGOTAVLJANJA VIROV</t>
  </si>
  <si>
    <t>Viri financiranja v EUR</t>
  </si>
  <si>
    <t>Delež</t>
  </si>
  <si>
    <t>A. Skupaj lastna sredstva</t>
  </si>
  <si>
    <t>Lastna denarna sredstva</t>
  </si>
  <si>
    <t>Dokapitalizacija</t>
  </si>
  <si>
    <t>B. Skupaj posojila in leasingi</t>
  </si>
  <si>
    <t>Premostitvena posojila SRRS</t>
  </si>
  <si>
    <t>Druga posojila SRRS</t>
  </si>
  <si>
    <t>Bančna posojila in leasingi</t>
  </si>
  <si>
    <t>Posojila lastnikov</t>
  </si>
  <si>
    <t>Drugo</t>
  </si>
  <si>
    <t>C. Skupaj viri financiranja (A+B)</t>
  </si>
  <si>
    <t>NEPOVRATNA SREDSTVA</t>
  </si>
  <si>
    <t>Izplačilo nepovratnih sredstev</t>
  </si>
  <si>
    <t>V kolikor imate odobrena nepovrtana sredstva (NS), priložite sklep, odločbo, pogodbo. Zneske izplačil vnesite v tistem letu, v katerem bo izpolnjen pogoj za nakazilo sredstev na vaš transakcijski račun.</t>
  </si>
  <si>
    <r>
      <rPr>
        <b/>
        <sz val="10"/>
        <rFont val="Arial"/>
        <family val="2"/>
        <charset val="238"/>
      </rPr>
      <t>Kratka utemeljitev virov za zagotavljanje lastne udeležbe pri projektu (</t>
    </r>
    <r>
      <rPr>
        <b/>
        <sz val="10"/>
        <color rgb="FFFF0000"/>
        <rFont val="Arial"/>
        <family val="2"/>
        <charset val="238"/>
      </rPr>
      <t>obvezno izpolnite, sicer bo vloga nepopolna!</t>
    </r>
    <r>
      <rPr>
        <b/>
        <sz val="10"/>
        <rFont val="Arial"/>
        <family val="2"/>
        <charset val="238"/>
      </rPr>
      <t>)</t>
    </r>
  </si>
  <si>
    <t>3. NEPOVRATNA SREDSTVA ZA PROJEKT</t>
  </si>
  <si>
    <t>Spodnjo tabelo izpolnite le v primeru odobrenih nepovratnih sredstev (priložena odločba, sklep, pogodba).
V kolikor načrtujete prejem nepovratnih sredstev in boste stroške za ta projekt delno sofinancirali z nepovratnimi sredstvi, izpolnite spodnjo tabelo, in sicer navedite višino nepovratnih stredstev po kategorijah stroškov, ki jih boste uvaljavljali pri drugem javnem viru, ne SRRS.</t>
  </si>
  <si>
    <t>A. OPREDMETENA OSNOVA SREDSTVA</t>
  </si>
  <si>
    <t>C. STROŠKI OBRATNIH SREDSTEV
(AOP 128 + 139)</t>
  </si>
  <si>
    <t>D. STROŠKI PROJEKTA I (A+B)</t>
  </si>
  <si>
    <t>E. STROŠKI PROJEKTA II (A+B+C)</t>
  </si>
  <si>
    <t>DENARNI TOK S PROJEKTOM V EUR</t>
  </si>
  <si>
    <t>Leto</t>
  </si>
  <si>
    <t>PRILIVI</t>
  </si>
  <si>
    <t>A. Letni prihodek</t>
  </si>
  <si>
    <t>B. Ostali prihodki</t>
  </si>
  <si>
    <t>C. Viri financiranja, ki SE nanašajo na obravnavani projekt</t>
  </si>
  <si>
    <t xml:space="preserve"> - lastna sredstva (dokapitalizacija)</t>
  </si>
  <si>
    <t xml:space="preserve"> - posojila, leasingi</t>
  </si>
  <si>
    <t xml:space="preserve"> - nepovratna sredstva</t>
  </si>
  <si>
    <t>D. Drugi viri financiranja</t>
  </si>
  <si>
    <t>ODLIVI</t>
  </si>
  <si>
    <t>E. Investicijska vlaganja (tudi CAPEX)</t>
  </si>
  <si>
    <t>F. Stroški blaga, materiala in storitev</t>
  </si>
  <si>
    <t>G. Stroški dela</t>
  </si>
  <si>
    <t>H. Drugi poslovni in drugi odhodki</t>
  </si>
  <si>
    <t>I. Davki in prispevki</t>
  </si>
  <si>
    <t>J. Odplačila finančnih obveznosti, ki se NE nanašajo na obravnavani projekt</t>
  </si>
  <si>
    <t xml:space="preserve"> - obstoječe obveznosti (glavnice)</t>
  </si>
  <si>
    <t xml:space="preserve"> - obstoječe obveznosti (obresti)</t>
  </si>
  <si>
    <t xml:space="preserve"> - planirane obveznosti (glavnice)</t>
  </si>
  <si>
    <t xml:space="preserve"> - planirane obveznosti (obresti)</t>
  </si>
  <si>
    <t>K. Odplačila finančnih obveznosti, ki SE nanašajo na obravnavani projekt</t>
  </si>
  <si>
    <t xml:space="preserve"> - nove obveznosti (glavnice)</t>
  </si>
  <si>
    <t xml:space="preserve"> - nove obveznosti (obresti)</t>
  </si>
  <si>
    <t>Denarni tok (A+B+C+D-E-F-G-H-I-J-K)</t>
  </si>
  <si>
    <t>Denarni tok - kumulativno</t>
  </si>
  <si>
    <t>FD/EBITDA</t>
  </si>
  <si>
    <t>Kratka utemeljitev trenutnega in bodočega finančnega poslovanja vlagatelja (prihodkov - še posebej enkratnih, stroškov,  ...)</t>
  </si>
  <si>
    <t>Opombe</t>
  </si>
  <si>
    <t>Izplonite podatke s pomočjo katerih bo SRRS izračunal ogljični odtis projekta. V kolikor projekt ne vključuje spodaj navedene kategorije stroškov podatkov NE vpisujte.
Primer 1: V kolikor projekt vključuje le nakup traktorja, zpolnite podatke pod Kmetijska in gozdarska mehanizacija 1.
Primer 2: V kolikor projekt vključuje več kategorij stroškov za katere se da izračunati ogljičn odtis npr. stavba, traktor ali več vozil za opravljanje dejavnost. V tem  primeru je potrebno podatke za posamezni strošek ločeno vnesti v svojo tabelo npr. stavba pod Izgradnja, dogradnja ali prenova objektov 1, traktor pod Kmetijska in gozdarska mehanizacija 1, ...</t>
  </si>
  <si>
    <t>Izgradnja, dogradnja ali prenova objektov 1</t>
  </si>
  <si>
    <t>Izgradnja, dogradnja ali prenova objektov 2</t>
  </si>
  <si>
    <t>Izgradnja, dogradnja ali prenova objektov 3</t>
  </si>
  <si>
    <t>Izgradnja, dogradnja ali prenova objektov 4</t>
  </si>
  <si>
    <t>Primarni parametri</t>
  </si>
  <si>
    <t>Vrednost</t>
  </si>
  <si>
    <t>Enota</t>
  </si>
  <si>
    <t>Vrsta objekta</t>
  </si>
  <si>
    <t>Ali se objekt ogreva?</t>
  </si>
  <si>
    <t>Površina objekta</t>
  </si>
  <si>
    <t>m2</t>
  </si>
  <si>
    <t>Energetska izkaznica</t>
  </si>
  <si>
    <t>Primarni način ogrevanja</t>
  </si>
  <si>
    <t>V kolikor projket vključuje nakup fotovoltalične elektrarne, vpišite nazivno (inštalirno) električno moč</t>
  </si>
  <si>
    <t>kW</t>
  </si>
  <si>
    <t>Kmetijska in gozdarska mehanizacija 1</t>
  </si>
  <si>
    <t>Kmetijska in gozdarska mehanizacija 2</t>
  </si>
  <si>
    <t>Kmetijska in gozdarska mehanizacija 3</t>
  </si>
  <si>
    <t>Kmetijska in gozdarska mehanizacija 4</t>
  </si>
  <si>
    <t>Kategorija 1</t>
  </si>
  <si>
    <t>Kategorija 2</t>
  </si>
  <si>
    <t>Kategorija 3</t>
  </si>
  <si>
    <t>Gorivo</t>
  </si>
  <si>
    <t>Nazivna moč motorja</t>
  </si>
  <si>
    <t>Specifična poraba goriva</t>
  </si>
  <si>
    <t>g / kWh</t>
  </si>
  <si>
    <t>Ostalo 1
Stroški, ki bodo v fazi obratovanja za svoje delovanje porabljali energijo
npr. čistilna naprava, vozila, ki jih ni mogoče popisati med kmetijsko in gozdarsko mehanizacija npr. pogrebno, gasilsko, smetarsko vozilo, ....</t>
  </si>
  <si>
    <t>Kategorija stroška</t>
  </si>
  <si>
    <t>Energent</t>
  </si>
  <si>
    <t>Količina</t>
  </si>
  <si>
    <t>Dizel</t>
  </si>
  <si>
    <t>Liter</t>
  </si>
  <si>
    <t>Bencin</t>
  </si>
  <si>
    <t>Ekstra lahko kurilno olje (ELKO)</t>
  </si>
  <si>
    <t>Utekočinjen naftni plin (UNP)</t>
  </si>
  <si>
    <t>kg</t>
  </si>
  <si>
    <t>Stisnjen zemeljski plin (CNG)</t>
  </si>
  <si>
    <t>Zemeljski plin</t>
  </si>
  <si>
    <t>kWh</t>
  </si>
  <si>
    <t>Biomasa</t>
  </si>
  <si>
    <t>Kupljena elektrika</t>
  </si>
  <si>
    <t>Kupljena daljinska toplota</t>
  </si>
  <si>
    <t>Pričakovana življenjska doba</t>
  </si>
  <si>
    <t>Leta</t>
  </si>
  <si>
    <t>MERILA ZA OCENJEVANJE VLOG - SAMOOCENITEV</t>
  </si>
  <si>
    <r>
      <t xml:space="preserve">
Popolna vloga bo ocenjena s strani dveh neodvisnih ocenjevalcev na podlagi meril, ki so navedena v razpisni dokumentaciji.
V kolikor je pri posameznem merilu zahtevana priloga, pomeni, da se točke po tem merilu dodeli le ob predložitvi navedene priloge, ki mora biti vsebinsko ustrezna. 
Posamezna vloga lahko skupaj prejme 100 točk, po merilih: 
 - regionalni vidik, 
 - trajnostni vidik, 
 - finančna ocena. 
Za odobritev mora vloga doseči najmanj 30 točk.  
</t>
    </r>
    <r>
      <rPr>
        <sz val="11"/>
        <color rgb="FFFF0000"/>
        <rFont val="Calibri"/>
        <family val="2"/>
        <charset val="238"/>
        <scheme val="minor"/>
      </rPr>
      <t xml:space="preserve">V eRskladu pod zavihek SAMOOCENITEV, v polju Opomba čim bolje utemeljite posamezno merilo.
</t>
    </r>
    <r>
      <rPr>
        <sz val="11"/>
        <rFont val="Calibri"/>
        <family val="2"/>
        <charset val="238"/>
        <scheme val="minor"/>
      </rPr>
      <t xml:space="preserve">
</t>
    </r>
  </si>
  <si>
    <t>KUMULACIJA IN INTENZIVNOST DRŽAVNE POMOČI - UGODNO POSOJILO
IZPOLNI SRRS</t>
  </si>
  <si>
    <t>STROŠKI FINANČNE SPODBUDE SRRS</t>
  </si>
  <si>
    <t>Višina finančne spodbude SRRS</t>
  </si>
  <si>
    <t>Seštevek upravičenih stroškov po shemi de minimis gospodarstvo</t>
  </si>
  <si>
    <t>Seštevek upravičenih stroškov po shemi de minimis kmetijstvo</t>
  </si>
  <si>
    <t>Seštevek upravičenih stroškov po regionalni shemi</t>
  </si>
  <si>
    <t>Seštevek upravičenih stroškov po ABER - Uredba o skupinskih izjemah v kmetijstvu</t>
  </si>
  <si>
    <t>VIŠINA DRŽAVNE POMOČI V EUR ZA FINANČNO SPODBUDO</t>
  </si>
  <si>
    <t>Višina državne pomoči (podatek se prepiše iz kalkulatorja)</t>
  </si>
  <si>
    <t>Višina državne pomoči po shemi de minimis gospodarstvo</t>
  </si>
  <si>
    <t>Višina državne pomoči po shemi de minimis kmetijstvo</t>
  </si>
  <si>
    <t>Višina državne pomoči po regionalni shemi</t>
  </si>
  <si>
    <t>Višina državne pomoči po ABER - Uredba o skupinskih izjemah v kmetijstvu</t>
  </si>
  <si>
    <r>
      <t xml:space="preserve">POMOČ DE MINIMIS  </t>
    </r>
    <r>
      <rPr>
        <b/>
        <sz val="9"/>
        <color theme="0"/>
        <rFont val="Arial"/>
        <family val="2"/>
        <charset val="238"/>
      </rPr>
      <t>- zgornji znesek pomoči, ki ne sme biti presežen v kateremkoli triletnem obdobju</t>
    </r>
  </si>
  <si>
    <t>Že prejete pomoči de minimis</t>
  </si>
  <si>
    <t>https://jodp.mf.gov.si/Domov</t>
  </si>
  <si>
    <t>Shema pomoči</t>
  </si>
  <si>
    <t>Zgornja meja pomoči de minimis v kateremkoli triletnem obdobju</t>
  </si>
  <si>
    <r>
      <t xml:space="preserve">Seštevek drugih javnih virov </t>
    </r>
    <r>
      <rPr>
        <sz val="8"/>
        <color theme="1"/>
        <rFont val="Arial"/>
        <family val="2"/>
        <charset val="238"/>
      </rPr>
      <t xml:space="preserve">za </t>
    </r>
    <r>
      <rPr>
        <b/>
        <sz val="8"/>
        <color theme="1"/>
        <rFont val="Arial"/>
        <family val="2"/>
        <charset val="238"/>
      </rPr>
      <t>iste</t>
    </r>
    <r>
      <rPr>
        <sz val="8"/>
        <color theme="1"/>
        <rFont val="Arial"/>
        <family val="2"/>
        <charset val="238"/>
      </rPr>
      <t xml:space="preserve"> upravičene stroške </t>
    </r>
    <r>
      <rPr>
        <b/>
        <sz val="8"/>
        <color theme="1"/>
        <rFont val="Arial"/>
        <family val="2"/>
        <charset val="238"/>
      </rPr>
      <t>ZA TA PROJEKT</t>
    </r>
    <r>
      <rPr>
        <sz val="8"/>
        <color theme="1"/>
        <rFont val="Arial"/>
        <family val="2"/>
        <charset val="238"/>
      </rPr>
      <t>, ki niso vključeni v javni evidenci celica G15</t>
    </r>
  </si>
  <si>
    <t>REGIONALNA DRŽAVNA POMOČ</t>
  </si>
  <si>
    <t>Občina</t>
  </si>
  <si>
    <t>Velikost podjetja</t>
  </si>
  <si>
    <t>V kolikor gre za VELIKO podjetje: Ali gre za novo gospodarsko dejavnost</t>
  </si>
  <si>
    <t>Najvišja dovoljena intenzivnost regionalne pomoči za velike gospodarske družbe</t>
  </si>
  <si>
    <t>Najvišja dovoljena intenzivnost regionalne pomoči za srednje, mikro in male gospodarske družbe</t>
  </si>
  <si>
    <t>Najvišja dovoljena intenzivnost regionalne pomoči na projekt</t>
  </si>
  <si>
    <r>
      <t xml:space="preserve">Že prejete državne pomoči - skupno </t>
    </r>
    <r>
      <rPr>
        <b/>
        <sz val="8"/>
        <color theme="1"/>
        <rFont val="Arial"/>
        <family val="2"/>
        <charset val="238"/>
      </rPr>
      <t>ZA TA PROJEKT</t>
    </r>
  </si>
  <si>
    <r>
      <t xml:space="preserve">Seštevek drugih javnih virov </t>
    </r>
    <r>
      <rPr>
        <sz val="8"/>
        <color theme="1"/>
        <rFont val="Arial"/>
        <family val="2"/>
        <charset val="238"/>
      </rPr>
      <t xml:space="preserve">za </t>
    </r>
    <r>
      <rPr>
        <b/>
        <sz val="8"/>
        <color theme="1"/>
        <rFont val="Arial"/>
        <family val="2"/>
        <charset val="238"/>
      </rPr>
      <t>iste</t>
    </r>
    <r>
      <rPr>
        <sz val="8"/>
        <color theme="1"/>
        <rFont val="Arial"/>
        <family val="2"/>
        <charset val="238"/>
      </rPr>
      <t xml:space="preserve"> upravičene stroške </t>
    </r>
    <r>
      <rPr>
        <b/>
        <sz val="8"/>
        <color theme="1"/>
        <rFont val="Arial"/>
        <family val="2"/>
        <charset val="238"/>
      </rPr>
      <t>ZA TA PROJKET</t>
    </r>
    <r>
      <rPr>
        <sz val="10"/>
        <color theme="1"/>
        <rFont val="Arial"/>
        <family val="2"/>
        <charset val="238"/>
      </rPr>
      <t xml:space="preserve">, </t>
    </r>
    <r>
      <rPr>
        <sz val="8"/>
        <color theme="1"/>
        <rFont val="Arial"/>
        <family val="2"/>
        <charset val="238"/>
      </rPr>
      <t>ki niso vključeni v javni evidenci celica G27</t>
    </r>
  </si>
  <si>
    <t>ABER - Uredba o skupinskih izjemah v kmetijstvu</t>
  </si>
  <si>
    <r>
      <t xml:space="preserve">Že prejete državne pomoči </t>
    </r>
    <r>
      <rPr>
        <b/>
        <sz val="8"/>
        <color theme="1"/>
        <rFont val="Arial"/>
        <family val="2"/>
        <charset val="238"/>
      </rPr>
      <t>ZA TA PROJEKT</t>
    </r>
    <r>
      <rPr>
        <sz val="10"/>
        <color theme="1"/>
        <rFont val="Arial"/>
        <family val="2"/>
        <charset val="238"/>
      </rPr>
      <t>, podatek MKGP</t>
    </r>
  </si>
  <si>
    <r>
      <t xml:space="preserve">Seštevek drugih javnih virov </t>
    </r>
    <r>
      <rPr>
        <sz val="8"/>
        <color theme="1"/>
        <rFont val="Arial"/>
        <family val="2"/>
        <charset val="238"/>
      </rPr>
      <t xml:space="preserve">za </t>
    </r>
    <r>
      <rPr>
        <b/>
        <sz val="8"/>
        <color theme="1"/>
        <rFont val="Arial"/>
        <family val="2"/>
        <charset val="238"/>
      </rPr>
      <t>iste</t>
    </r>
    <r>
      <rPr>
        <sz val="8"/>
        <color theme="1"/>
        <rFont val="Arial"/>
        <family val="2"/>
        <charset val="238"/>
      </rPr>
      <t xml:space="preserve"> upravičene stroške </t>
    </r>
    <r>
      <rPr>
        <b/>
        <sz val="8"/>
        <color theme="1"/>
        <rFont val="Arial"/>
        <family val="2"/>
        <charset val="238"/>
      </rPr>
      <t>ZA TA PROJKET</t>
    </r>
    <r>
      <rPr>
        <sz val="10"/>
        <color theme="1"/>
        <rFont val="Arial"/>
        <family val="2"/>
        <charset val="238"/>
      </rPr>
      <t xml:space="preserve">, </t>
    </r>
    <r>
      <rPr>
        <sz val="8"/>
        <color theme="1"/>
        <rFont val="Arial"/>
        <family val="2"/>
        <charset val="238"/>
      </rPr>
      <t>ki niso vključeni v javni evidenci celica G 31</t>
    </r>
  </si>
  <si>
    <t>Naložbe blaženja ali prilagajanja podnebnim spremembam ter naložbe mladih kmetov</t>
  </si>
  <si>
    <t>Najvišja dovoljena intenzivnost ABER</t>
  </si>
  <si>
    <t>Najvišja dovoljena intenzivnost ABER na projekt</t>
  </si>
  <si>
    <t>TRAKTORJI, DRUGI VLEČNI ALI POGONSKI STROJI TER OPREMA LE TEH</t>
  </si>
  <si>
    <t>STROJI ZA SPRAVILO KRME S TRAVINJA</t>
  </si>
  <si>
    <t>STROJI ZA SPRAVILO ZRNATIH, SILAŽNIH IN PREDILNIH POLJŠČIN</t>
  </si>
  <si>
    <t>STROJI ZA PREKLADANJE MATERIALOV</t>
  </si>
  <si>
    <t>STROJI ZA NEGO IN VARSTVO RASTLIN</t>
  </si>
  <si>
    <t>MOBILNA DVORIŠČNA MEHANIZACIJA</t>
  </si>
  <si>
    <t>NAMENSKI GOZDARSKI STROJI</t>
  </si>
  <si>
    <t>NAMENSKI SADJARSKI, VINOGRADNIŠKI IN OLJKARSKI STROJI</t>
  </si>
  <si>
    <t>BREZPILOTNI ZRAKOPLOVI</t>
  </si>
  <si>
    <t>Električni agregati; z motorjem</t>
  </si>
  <si>
    <t>Krmilno-mešalni stroji, samovozni, moč okvirno</t>
  </si>
  <si>
    <t>Mali izvlečni goseničarji</t>
  </si>
  <si>
    <t>Mali vitli z motorno žago; vlečna masa, moč okvirno</t>
  </si>
  <si>
    <t>Motorne žage verižne, električni pogon</t>
  </si>
  <si>
    <t>Motorne žage verižne, motor z notranjim izgorevanjem</t>
  </si>
  <si>
    <t>Namenski gozdarski traktorji</t>
  </si>
  <si>
    <t>Sekalniki; premer lesa, izvedba</t>
  </si>
  <si>
    <t>Stroji za sečnjo (harvesterji); moč morja</t>
  </si>
  <si>
    <t>Zgibni prikoličarji (forvarderji); moč motorja</t>
  </si>
  <si>
    <t>Zunanji pomožni vitli; vlečna masa</t>
  </si>
  <si>
    <t>Žični žerjavi, izvedba; vlečna masa</t>
  </si>
  <si>
    <t>Namenski pogonski delovni stroji za pridelavo v sadjarstvu, vinogradništvu in oljkarstvu; moč okvirno</t>
  </si>
  <si>
    <t>Mulčerji parkovni (elisni); delovna širina in moč okvirno</t>
  </si>
  <si>
    <t>Oprtne kosilnice, pogon, moč okvirno</t>
  </si>
  <si>
    <t>Pršilniki, oprtni; prostornina okvirno</t>
  </si>
  <si>
    <t>Škropilnice, manjše; prostornina okvirno, moč okvirno</t>
  </si>
  <si>
    <t>Bagri; masa stroja (moč okvirno)</t>
  </si>
  <si>
    <t>Dvoriščni nakladalniki; dvižna masa (moč okvirno)</t>
  </si>
  <si>
    <t>Kolesni in kombinirani nakladalniki; dvižna masa (moč okvirno)</t>
  </si>
  <si>
    <t>Teleskopski nakladalniki; dvižna masa (dvižna višina in moč okvirno)</t>
  </si>
  <si>
    <t>Viličarji; pogon, dvižna masa (moč okvirno)</t>
  </si>
  <si>
    <t>Avtonomno delujoči pogonski stroji</t>
  </si>
  <si>
    <t>Daljinsko krmiljeni pogonski stroji (kolesni ali gosenični)</t>
  </si>
  <si>
    <t>Gorski transporterji in oprema</t>
  </si>
  <si>
    <t>Mali gumigoseničarji, krmiljeni stoje</t>
  </si>
  <si>
    <t>Štirikolesniki (vozila kot v kategoriji L7e-štirikolo)</t>
  </si>
  <si>
    <t>Traktorji čelni (s čelno kabino)</t>
  </si>
  <si>
    <t>Traktorji gorski (specialni)</t>
  </si>
  <si>
    <t>Traktorji gorski (univerzalni)</t>
  </si>
  <si>
    <t>Traktorji goseničarji</t>
  </si>
  <si>
    <t>Traktorji sistemski</t>
  </si>
  <si>
    <t>Traktorji standardni, dvokolesni pogon</t>
  </si>
  <si>
    <t>Traktorji standardni, ozkokolotečni</t>
  </si>
  <si>
    <t xml:space="preserve">Traktorji standardni, štirikolesni pogon </t>
  </si>
  <si>
    <t>Traktorji zgibni, veliki ali z enako velikimi kolesi</t>
  </si>
  <si>
    <t>Nahrbtni pihalniki - puhalniki, moč okvirno</t>
  </si>
  <si>
    <t>Kosilnice, motorne, hidrostatični pogon; moč</t>
  </si>
  <si>
    <t>Kosilnice, motorne, mehanski pogon; moč</t>
  </si>
  <si>
    <t>Kombajni za zrnje; moč</t>
  </si>
  <si>
    <t>Silažni kombajni, samovozni; moč</t>
  </si>
  <si>
    <t>Traktorji enoosni, hidrostatični pogon; moč</t>
  </si>
  <si>
    <t>Traktorji enoosni, mehanski pogon; moč</t>
  </si>
  <si>
    <t>Traktorji zgibni, mali</t>
  </si>
  <si>
    <t>od 5,9 do 7,4 kW (8,1 do 10 KM)</t>
  </si>
  <si>
    <t xml:space="preserve">od 301 do 350 kW (409 do 476 KM)    </t>
  </si>
  <si>
    <t xml:space="preserve">od 401 do 500 kW (545 do 680 KM) </t>
  </si>
  <si>
    <t>od 36 do 47 kW (49 do 64 KM)</t>
  </si>
  <si>
    <t>od 9,8 do 12 kW (13,1 do 16 KM)</t>
  </si>
  <si>
    <t xml:space="preserve">od 401 do 450 kW (545 do 612 KM)    </t>
  </si>
  <si>
    <t xml:space="preserve">od 301 do 400 kW (409 do 544 KM) </t>
  </si>
  <si>
    <t>od 9,8 do 12,0 kW (13.1 do 16 KM)</t>
  </si>
  <si>
    <t>48 kW (65 KM) in več</t>
  </si>
  <si>
    <t>od 7,5 do 9,7 kW (10,1 do 13 KM)</t>
  </si>
  <si>
    <t xml:space="preserve">od 351 do 400 kW (477 do 544 KM)    </t>
  </si>
  <si>
    <t xml:space="preserve">od 501 do 600 kW (681 do 816 KM) </t>
  </si>
  <si>
    <t>od 21 do 35 kW (28 do 48 KM)</t>
  </si>
  <si>
    <t>do vključno 5,8 kW (8 KM)</t>
  </si>
  <si>
    <t>do vključno 4,4 kW (6 KM)</t>
  </si>
  <si>
    <t>451 kW (613 KM) in več</t>
  </si>
  <si>
    <t>601 kW (817 KM) in več</t>
  </si>
  <si>
    <t>do vključno 20 kW (do 27 KM)</t>
  </si>
  <si>
    <t>14,8 kW (21 KM) in več</t>
  </si>
  <si>
    <t>12,1 kW (16 KM) in več</t>
  </si>
  <si>
    <t xml:space="preserve">od 251 do 300 kW (341 do 408 KM)    </t>
  </si>
  <si>
    <t>od 201 do 300 kW (273 do 408 KM)</t>
  </si>
  <si>
    <t>12,1 kW (16,1 KM) in več</t>
  </si>
  <si>
    <t>od 12,1 do 14,7 kW (16,1 do 20 KM)</t>
  </si>
  <si>
    <t>od 4,5 do 5,8 kW (7 do 8 KM)</t>
  </si>
  <si>
    <t xml:space="preserve">od 201 do 250 kW (273 do 340 KM)    </t>
  </si>
  <si>
    <t>do vključno 200 kW (272 KM)</t>
  </si>
  <si>
    <t>Dodatna ali izmenljiva oprema za kosilnice motorne, mehanski pogon (dodatna kolesa, kosilni grebeni, mulčerji, obračalniki - zgrabljalniki in drugo)</t>
  </si>
  <si>
    <t xml:space="preserve">od 151 do 200 kW (205 do 272 KM)  </t>
  </si>
  <si>
    <t>Dodatna ali izmenljiva oprema za traktorje enoosne, hidrostatični pogon (dodatna kolesa, prikolice, škropilnice, kosilni grebeni in drugo)</t>
  </si>
  <si>
    <t xml:space="preserve">od 101 do 150 kW (137 do 204 KM)    </t>
  </si>
  <si>
    <t xml:space="preserve">do vključno 100 kW (136 KM)    </t>
  </si>
  <si>
    <t>Shema državne pomoči</t>
  </si>
  <si>
    <t>Velikost gospodarske družbe</t>
  </si>
  <si>
    <t>Nova gospodarska dejavnost</t>
  </si>
  <si>
    <t>ABER intenzivnost pomoči</t>
  </si>
  <si>
    <t>Šifra kohezijske regije, nacionalna</t>
  </si>
  <si>
    <t>Šifra kohezijske regije, Eurostat</t>
  </si>
  <si>
    <t>Ime kohezijske regije</t>
  </si>
  <si>
    <t>Šifra statistične regije, nacionalna</t>
  </si>
  <si>
    <t>Šifra statistične regije, Eurostat</t>
  </si>
  <si>
    <t>Ime statistične regije</t>
  </si>
  <si>
    <t>Šifra občine</t>
  </si>
  <si>
    <t>Ime občine</t>
  </si>
  <si>
    <t>Velike - nova gospodarske dejavnost DA</t>
  </si>
  <si>
    <r>
      <t xml:space="preserve">Velike in </t>
    </r>
    <r>
      <rPr>
        <b/>
        <sz val="10"/>
        <rFont val="Arial CE"/>
        <charset val="238"/>
      </rPr>
      <t>nimajo</t>
    </r>
    <r>
      <rPr>
        <sz val="10"/>
        <rFont val="Arial CE"/>
        <family val="2"/>
        <charset val="238"/>
      </rPr>
      <t xml:space="preserve"> nove gospodarske dejavnosti</t>
    </r>
  </si>
  <si>
    <r>
      <t xml:space="preserve">Velike in </t>
    </r>
    <r>
      <rPr>
        <b/>
        <sz val="10"/>
        <rFont val="Arial CE"/>
        <charset val="238"/>
      </rPr>
      <t>imajo</t>
    </r>
    <r>
      <rPr>
        <sz val="10"/>
        <rFont val="Arial CE"/>
        <family val="2"/>
        <charset val="238"/>
      </rPr>
      <t xml:space="preserve"> novo gospodarsko dejavnost</t>
    </r>
  </si>
  <si>
    <t>Srednje velike</t>
  </si>
  <si>
    <t>Mikro in male</t>
  </si>
  <si>
    <t>Raba zemlje</t>
  </si>
  <si>
    <t>Ali se objekt ogreva</t>
  </si>
  <si>
    <t>de minimis gospodarstvo</t>
  </si>
  <si>
    <t>Veliko</t>
  </si>
  <si>
    <t>Splošna intenzivnost v kmetijstvu, gozdarstvu in na podeželju (ABER)</t>
  </si>
  <si>
    <t>02</t>
  </si>
  <si>
    <t>SI04</t>
  </si>
  <si>
    <t>Zahodna Slovenija</t>
  </si>
  <si>
    <t>SI043</t>
  </si>
  <si>
    <t>Goriška</t>
  </si>
  <si>
    <t>001</t>
  </si>
  <si>
    <t>Ajdovščina</t>
  </si>
  <si>
    <t>A1</t>
  </si>
  <si>
    <t>de minimis kmetijstvo</t>
  </si>
  <si>
    <t>Srednje veliko</t>
  </si>
  <si>
    <t>NE</t>
  </si>
  <si>
    <t>SI044</t>
  </si>
  <si>
    <t>Obalno-kraška</t>
  </si>
  <si>
    <t>Ankaran/Ancarano</t>
  </si>
  <si>
    <t>A2</t>
  </si>
  <si>
    <t>regionalna</t>
  </si>
  <si>
    <t>Mikro in malo</t>
  </si>
  <si>
    <t>Dobrobit živali in naložbe mladih kmetov</t>
  </si>
  <si>
    <t>01</t>
  </si>
  <si>
    <t>SI03</t>
  </si>
  <si>
    <t>Vzhodna Slovenija</t>
  </si>
  <si>
    <t>SI031</t>
  </si>
  <si>
    <t>Pomurska</t>
  </si>
  <si>
    <t>Apače</t>
  </si>
  <si>
    <t>B1</t>
  </si>
  <si>
    <t>Toplotna črpalka - elektrika</t>
  </si>
  <si>
    <t>ABER</t>
  </si>
  <si>
    <t>Naložbe v izboljšanje obstoječega namakalnega objekta ali elemente namakalne infrastrukture na kmetiji …</t>
  </si>
  <si>
    <t>002</t>
  </si>
  <si>
    <t>Beltinci</t>
  </si>
  <si>
    <t>B2</t>
  </si>
  <si>
    <t>Električni grelec - elektrika</t>
  </si>
  <si>
    <t>ni sheme</t>
  </si>
  <si>
    <t>Naložbe v namakalno infrastrukturo zunaj kmet. gosp. katerih lastniki so kmet. gosp.</t>
  </si>
  <si>
    <t>SI032</t>
  </si>
  <si>
    <t>Podravska</t>
  </si>
  <si>
    <t>Benedikt</t>
  </si>
  <si>
    <t>C</t>
  </si>
  <si>
    <t>Daljinska toplota</t>
  </si>
  <si>
    <t>Druge naložbe v namakanje na kmetiji</t>
  </si>
  <si>
    <t>06</t>
  </si>
  <si>
    <t>SI036</t>
  </si>
  <si>
    <t>Posavska</t>
  </si>
  <si>
    <t>Bistrica ob Sotli</t>
  </si>
  <si>
    <t>D</t>
  </si>
  <si>
    <t>Kurilno olje</t>
  </si>
  <si>
    <t>09</t>
  </si>
  <si>
    <t>SI042</t>
  </si>
  <si>
    <t>Gorenjska</t>
  </si>
  <si>
    <t>003</t>
  </si>
  <si>
    <t>Bled</t>
  </si>
  <si>
    <t>E</t>
  </si>
  <si>
    <t>Ni podatka</t>
  </si>
  <si>
    <t>ŠIFRANT JE NAREJEN ZAČASNO, POTREBNO DOREČI VSEBINO!! KZ IN TP!!!</t>
  </si>
  <si>
    <t>SI038</t>
  </si>
  <si>
    <t>Primorsko-notranjska</t>
  </si>
  <si>
    <t>Bloke</t>
  </si>
  <si>
    <t>F</t>
  </si>
  <si>
    <t>Bohinj</t>
  </si>
  <si>
    <t>G</t>
  </si>
  <si>
    <t>08</t>
  </si>
  <si>
    <t>SI041</t>
  </si>
  <si>
    <t>Osrednjeslovenska</t>
  </si>
  <si>
    <t>Borovnica</t>
  </si>
  <si>
    <t>Bovec</t>
  </si>
  <si>
    <t>04</t>
  </si>
  <si>
    <t>SI034</t>
  </si>
  <si>
    <t>Savinjska</t>
  </si>
  <si>
    <t>Braslovče</t>
  </si>
  <si>
    <t>Brda</t>
  </si>
  <si>
    <t>Brezovica</t>
  </si>
  <si>
    <t>009</t>
  </si>
  <si>
    <t>Brežice</t>
  </si>
  <si>
    <t>Cankova</t>
  </si>
  <si>
    <t>Celje</t>
  </si>
  <si>
    <t>Cerklje na Gorenjskem</t>
  </si>
  <si>
    <t>Cerknica</t>
  </si>
  <si>
    <t>Cerkno</t>
  </si>
  <si>
    <t>Cerkvenjak</t>
  </si>
  <si>
    <t>Cirkulane</t>
  </si>
  <si>
    <t>Črenšovci</t>
  </si>
  <si>
    <t>03</t>
  </si>
  <si>
    <t>SI033</t>
  </si>
  <si>
    <t>Koroška</t>
  </si>
  <si>
    <t>016</t>
  </si>
  <si>
    <t>Črna na Koroškem</t>
  </si>
  <si>
    <t>07</t>
  </si>
  <si>
    <t>SI037</t>
  </si>
  <si>
    <t>Jugovzhodna Slovenija</t>
  </si>
  <si>
    <t>017</t>
  </si>
  <si>
    <t>Črnomelj</t>
  </si>
  <si>
    <t>018</t>
  </si>
  <si>
    <t>Destrnik</t>
  </si>
  <si>
    <t>019</t>
  </si>
  <si>
    <t>Divača</t>
  </si>
  <si>
    <t>Dobje</t>
  </si>
  <si>
    <t>020</t>
  </si>
  <si>
    <t>Dobrepolje</t>
  </si>
  <si>
    <t>Dobrna</t>
  </si>
  <si>
    <t>021</t>
  </si>
  <si>
    <t>Dobrova - Polhov Gradec</t>
  </si>
  <si>
    <t>Dobrovnik/Dobronak</t>
  </si>
  <si>
    <t>022</t>
  </si>
  <si>
    <t>Dol pri Ljubljani</t>
  </si>
  <si>
    <t>Dolenjske Toplice</t>
  </si>
  <si>
    <t>023</t>
  </si>
  <si>
    <t>Domžale</t>
  </si>
  <si>
    <t>024</t>
  </si>
  <si>
    <t>Dornava</t>
  </si>
  <si>
    <t>025</t>
  </si>
  <si>
    <t>Dravograd</t>
  </si>
  <si>
    <t>026</t>
  </si>
  <si>
    <t>Duplek</t>
  </si>
  <si>
    <t>027</t>
  </si>
  <si>
    <t>Gorenja vas - Poljane</t>
  </si>
  <si>
    <t>028</t>
  </si>
  <si>
    <t>Gorišnica</t>
  </si>
  <si>
    <t>Gorje</t>
  </si>
  <si>
    <t>029</t>
  </si>
  <si>
    <t>Gornja Radgona</t>
  </si>
  <si>
    <t>030</t>
  </si>
  <si>
    <t>Gornji Grad</t>
  </si>
  <si>
    <t>031</t>
  </si>
  <si>
    <t>Gornji Petrovci</t>
  </si>
  <si>
    <t>Grad</t>
  </si>
  <si>
    <t>032</t>
  </si>
  <si>
    <t>Grosuplje</t>
  </si>
  <si>
    <t>Hajdina</t>
  </si>
  <si>
    <t>Hoče - Slivnica</t>
  </si>
  <si>
    <t xml:space="preserve">UREDBA KOMISIJE (EU) 2022/2472 z dne 14. decembra 2022 o razglasitvi nekaterih vrst pomoči v kmetijskem in gozdarskem sektorju ter na podeželju za združljive z notranjim trgom z uporabo členov 107 in 108 Pogodbe o delovanju Evropske unije </t>
  </si>
  <si>
    <t>Hodoš/Hodos</t>
  </si>
  <si>
    <t>Horjul</t>
  </si>
  <si>
    <t>05</t>
  </si>
  <si>
    <t>SI035</t>
  </si>
  <si>
    <t>Zasavska</t>
  </si>
  <si>
    <t>034</t>
  </si>
  <si>
    <t>Hrastnik</t>
  </si>
  <si>
    <t>035</t>
  </si>
  <si>
    <t>Hrpelje - Kozina</t>
  </si>
  <si>
    <t>036</t>
  </si>
  <si>
    <t>Idrija</t>
  </si>
  <si>
    <t>037</t>
  </si>
  <si>
    <t xml:space="preserve">Ig </t>
  </si>
  <si>
    <t>038</t>
  </si>
  <si>
    <t>Ilirska Bistrica</t>
  </si>
  <si>
    <t>039</t>
  </si>
  <si>
    <t>Ivančna Gorica</t>
  </si>
  <si>
    <t>040</t>
  </si>
  <si>
    <t>Izola/Isola</t>
  </si>
  <si>
    <t>041</t>
  </si>
  <si>
    <t>Jesenice</t>
  </si>
  <si>
    <t>Jezersko</t>
  </si>
  <si>
    <t>042</t>
  </si>
  <si>
    <t>Juršinci</t>
  </si>
  <si>
    <t>043</t>
  </si>
  <si>
    <t>Kamnik</t>
  </si>
  <si>
    <t>044</t>
  </si>
  <si>
    <t>Kanal</t>
  </si>
  <si>
    <t>045</t>
  </si>
  <si>
    <t>Kidričevo</t>
  </si>
  <si>
    <t>046</t>
  </si>
  <si>
    <t>Kobarid</t>
  </si>
  <si>
    <t>047</t>
  </si>
  <si>
    <t>Kobilje</t>
  </si>
  <si>
    <t>048</t>
  </si>
  <si>
    <t>Kočevje</t>
  </si>
  <si>
    <t>049</t>
  </si>
  <si>
    <t>Komen</t>
  </si>
  <si>
    <t>Komenda</t>
  </si>
  <si>
    <t>050</t>
  </si>
  <si>
    <t>Koper/Capodistria</t>
  </si>
  <si>
    <t>Kostanjevica na Krki</t>
  </si>
  <si>
    <t>Kostel</t>
  </si>
  <si>
    <t>051</t>
  </si>
  <si>
    <t>Kozje</t>
  </si>
  <si>
    <t>052</t>
  </si>
  <si>
    <t>Kranj</t>
  </si>
  <si>
    <t>053</t>
  </si>
  <si>
    <t>Kranjska Gora</t>
  </si>
  <si>
    <t>Križevci</t>
  </si>
  <si>
    <t>054</t>
  </si>
  <si>
    <t>Krško</t>
  </si>
  <si>
    <t>055</t>
  </si>
  <si>
    <t>Kungota</t>
  </si>
  <si>
    <t>056</t>
  </si>
  <si>
    <t>Kuzma</t>
  </si>
  <si>
    <t>057</t>
  </si>
  <si>
    <t>Laško</t>
  </si>
  <si>
    <t>058</t>
  </si>
  <si>
    <t>Lenart</t>
  </si>
  <si>
    <t>059</t>
  </si>
  <si>
    <t>Lendava/Lendva</t>
  </si>
  <si>
    <t>060</t>
  </si>
  <si>
    <t>Litija</t>
  </si>
  <si>
    <t>061</t>
  </si>
  <si>
    <t>Ljubljana</t>
  </si>
  <si>
    <t>062</t>
  </si>
  <si>
    <t>Ljubno</t>
  </si>
  <si>
    <t>063</t>
  </si>
  <si>
    <t>Ljutomer</t>
  </si>
  <si>
    <t>Log - Dragomer</t>
  </si>
  <si>
    <t>064</t>
  </si>
  <si>
    <t>Logatec</t>
  </si>
  <si>
    <t>065</t>
  </si>
  <si>
    <t>Loška dolina</t>
  </si>
  <si>
    <t>066</t>
  </si>
  <si>
    <t>Loški Potok</t>
  </si>
  <si>
    <t>Lovrenc na Pohorju</t>
  </si>
  <si>
    <t>067</t>
  </si>
  <si>
    <t>Luče</t>
  </si>
  <si>
    <t>068</t>
  </si>
  <si>
    <t>Lukovica</t>
  </si>
  <si>
    <t>069</t>
  </si>
  <si>
    <t>Majšperk</t>
  </si>
  <si>
    <t>Makole</t>
  </si>
  <si>
    <t>070</t>
  </si>
  <si>
    <t>Maribor</t>
  </si>
  <si>
    <t>Markovci</t>
  </si>
  <si>
    <t>071</t>
  </si>
  <si>
    <t>Medvode</t>
  </si>
  <si>
    <t>072</t>
  </si>
  <si>
    <t>Mengeš</t>
  </si>
  <si>
    <t>073</t>
  </si>
  <si>
    <t>Metlika</t>
  </si>
  <si>
    <t>074</t>
  </si>
  <si>
    <t>Mežica</t>
  </si>
  <si>
    <t>Miklavž na Dravskem polju</t>
  </si>
  <si>
    <t>075</t>
  </si>
  <si>
    <t>Miren - Kostanjevica</t>
  </si>
  <si>
    <t>Mirna</t>
  </si>
  <si>
    <t>Mirna Peč</t>
  </si>
  <si>
    <t>076</t>
  </si>
  <si>
    <t>Mislinja</t>
  </si>
  <si>
    <t>Mokronog - Trebelno</t>
  </si>
  <si>
    <t>077</t>
  </si>
  <si>
    <t>Moravče</t>
  </si>
  <si>
    <t>078</t>
  </si>
  <si>
    <t>Moravske Toplice</t>
  </si>
  <si>
    <t>079</t>
  </si>
  <si>
    <t>Mozirje</t>
  </si>
  <si>
    <t>080</t>
  </si>
  <si>
    <t>Murska Sobota</t>
  </si>
  <si>
    <t>081</t>
  </si>
  <si>
    <t>Muta</t>
  </si>
  <si>
    <t>082</t>
  </si>
  <si>
    <t>Naklo</t>
  </si>
  <si>
    <t>083</t>
  </si>
  <si>
    <t>Nazarje</t>
  </si>
  <si>
    <t>084</t>
  </si>
  <si>
    <t>Nova Gorica</t>
  </si>
  <si>
    <t>085</t>
  </si>
  <si>
    <t>Novo mesto</t>
  </si>
  <si>
    <t>086</t>
  </si>
  <si>
    <t>Odranci</t>
  </si>
  <si>
    <t>Oplotnica</t>
  </si>
  <si>
    <t>087</t>
  </si>
  <si>
    <t>Ormož</t>
  </si>
  <si>
    <t>088</t>
  </si>
  <si>
    <t>Osilnica</t>
  </si>
  <si>
    <t>089</t>
  </si>
  <si>
    <t>Pesnica</t>
  </si>
  <si>
    <t>090</t>
  </si>
  <si>
    <t>Piran/Pirano</t>
  </si>
  <si>
    <t>091</t>
  </si>
  <si>
    <t>Pivka</t>
  </si>
  <si>
    <t>092</t>
  </si>
  <si>
    <t>Podčetrtek</t>
  </si>
  <si>
    <t>Podlehnik</t>
  </si>
  <si>
    <t>093</t>
  </si>
  <si>
    <t>Podvelka</t>
  </si>
  <si>
    <t>Poljčane</t>
  </si>
  <si>
    <t>Polzela</t>
  </si>
  <si>
    <t>094</t>
  </si>
  <si>
    <t>Postojna</t>
  </si>
  <si>
    <t>Prebold</t>
  </si>
  <si>
    <t>095</t>
  </si>
  <si>
    <t>Preddvor</t>
  </si>
  <si>
    <t>Prevalje</t>
  </si>
  <si>
    <t>096</t>
  </si>
  <si>
    <t>Ptuj</t>
  </si>
  <si>
    <t>097</t>
  </si>
  <si>
    <t>Puconci</t>
  </si>
  <si>
    <t>098</t>
  </si>
  <si>
    <t>Rače - Fram</t>
  </si>
  <si>
    <t>099</t>
  </si>
  <si>
    <t>Radeče</t>
  </si>
  <si>
    <t>Radenci</t>
  </si>
  <si>
    <t>Radlje ob Dravi</t>
  </si>
  <si>
    <t>Radovljica</t>
  </si>
  <si>
    <t>Ravne na Koroškem</t>
  </si>
  <si>
    <t>Razkrižje</t>
  </si>
  <si>
    <t>Rečica ob Savinji</t>
  </si>
  <si>
    <t>Renče - Vogrsko</t>
  </si>
  <si>
    <t>Ribnica</t>
  </si>
  <si>
    <t>Ribnica na  Pohorju</t>
  </si>
  <si>
    <t>Rogaška Slatina</t>
  </si>
  <si>
    <t>Rogašovci</t>
  </si>
  <si>
    <t>Rogatec</t>
  </si>
  <si>
    <t>Ruše</t>
  </si>
  <si>
    <t>Selnica ob Dravi</t>
  </si>
  <si>
    <t>Semič</t>
  </si>
  <si>
    <t>Sevnica</t>
  </si>
  <si>
    <t>Sežana</t>
  </si>
  <si>
    <t>Slovenj Gradec</t>
  </si>
  <si>
    <t>Slovenska Bistrica</t>
  </si>
  <si>
    <t>Slovenske Konjice</t>
  </si>
  <si>
    <t>Sodražica</t>
  </si>
  <si>
    <t>Solčava</t>
  </si>
  <si>
    <t>Središče ob Dravi</t>
  </si>
  <si>
    <t>Starše</t>
  </si>
  <si>
    <t>Straža</t>
  </si>
  <si>
    <t>Sveta Ana</t>
  </si>
  <si>
    <t>Sveta Trojica v Slov. goricah</t>
  </si>
  <si>
    <t>Sveti Andraž v Slov. goricah</t>
  </si>
  <si>
    <t>Sveti Jurij ob Ščavnici</t>
  </si>
  <si>
    <t>Sveti Jurij v Slov. goricah</t>
  </si>
  <si>
    <t>Sveti Tomaž</t>
  </si>
  <si>
    <t>033</t>
  </si>
  <si>
    <t>Šalovci</t>
  </si>
  <si>
    <t>Šempeter - Vrtojba</t>
  </si>
  <si>
    <t>Šenčur</t>
  </si>
  <si>
    <t>Šentilj</t>
  </si>
  <si>
    <t>Šentjernej</t>
  </si>
  <si>
    <t xml:space="preserve">Šentjur </t>
  </si>
  <si>
    <t>Šentrupert</t>
  </si>
  <si>
    <t>Škocjan</t>
  </si>
  <si>
    <t>Škofja Loka</t>
  </si>
  <si>
    <t>Škofljica</t>
  </si>
  <si>
    <t>Šmarje pri Jelšah</t>
  </si>
  <si>
    <t>Šmarješke Toplice</t>
  </si>
  <si>
    <t>Šmartno ob Paki</t>
  </si>
  <si>
    <t>Šmartno pri Litiji</t>
  </si>
  <si>
    <t>Šoštanj</t>
  </si>
  <si>
    <t>Štore</t>
  </si>
  <si>
    <t>Tabor</t>
  </si>
  <si>
    <t>Tišina</t>
  </si>
  <si>
    <t>Tolmin</t>
  </si>
  <si>
    <t>Trbovlje</t>
  </si>
  <si>
    <t>Trebnje</t>
  </si>
  <si>
    <t>Trnovska vas</t>
  </si>
  <si>
    <t>Trzin</t>
  </si>
  <si>
    <t>Tržič</t>
  </si>
  <si>
    <t>Turnišče</t>
  </si>
  <si>
    <t>Velenje</t>
  </si>
  <si>
    <t>Velika Polana</t>
  </si>
  <si>
    <t>Velike Lašče</t>
  </si>
  <si>
    <t>Veržej</t>
  </si>
  <si>
    <t>Videm</t>
  </si>
  <si>
    <t>Vipava</t>
  </si>
  <si>
    <t>Vitanje</t>
  </si>
  <si>
    <t>Vodice</t>
  </si>
  <si>
    <t>Vojnik</t>
  </si>
  <si>
    <t>Vransko</t>
  </si>
  <si>
    <t>Vrhnika</t>
  </si>
  <si>
    <t>Vuzenica</t>
  </si>
  <si>
    <t>Zagorje ob Savi</t>
  </si>
  <si>
    <t>Zavrč</t>
  </si>
  <si>
    <t>Zreče</t>
  </si>
  <si>
    <t>Žalec</t>
  </si>
  <si>
    <t>Železniki</t>
  </si>
  <si>
    <t>Žetale</t>
  </si>
  <si>
    <t>Žiri</t>
  </si>
  <si>
    <t>Žirovnica</t>
  </si>
  <si>
    <t>Žužemberk</t>
  </si>
  <si>
    <t>Mesec</t>
  </si>
  <si>
    <t>Št. dni v mesecu</t>
  </si>
  <si>
    <t>Št. dni v letu</t>
  </si>
  <si>
    <t>Koeficient</t>
  </si>
  <si>
    <t>primarna kmetijska proizvodnja</t>
  </si>
  <si>
    <t>predelava in trženje</t>
  </si>
  <si>
    <t>izplačan</t>
  </si>
  <si>
    <t>vložen - še neizplačan</t>
  </si>
  <si>
    <t>predviden</t>
  </si>
  <si>
    <t>Fiksna obrestna mera</t>
  </si>
  <si>
    <t>6-mesečni EURIBOR s pribitkom</t>
  </si>
  <si>
    <t>AGRO INVEST 2022 - po pravilih državnih pomoči</t>
  </si>
  <si>
    <t>AGRO INVEST 2022 - izven pravil državnih pomoči</t>
  </si>
  <si>
    <t>AGRO DOPOLNILNE 2023</t>
  </si>
  <si>
    <t>AGRO ZEMLJA in GOZD 2023</t>
  </si>
  <si>
    <t>AGRO KMETIJSKA ZEMLJA 2023</t>
  </si>
  <si>
    <r>
      <t xml:space="preserve">Vlagatelj bo povečal obseg predelave oz. trženja za najmanj 15% </t>
    </r>
    <r>
      <rPr>
        <b/>
        <sz val="8"/>
        <color rgb="FF195728"/>
        <rFont val="Arial"/>
        <family val="2"/>
        <charset val="238"/>
      </rPr>
      <t> </t>
    </r>
  </si>
  <si>
    <r>
      <t xml:space="preserve">Vlagatelj bo povečal obseg predelave oz. trženja za najmanj 10% </t>
    </r>
    <r>
      <rPr>
        <b/>
        <sz val="8"/>
        <color rgb="FF195728"/>
        <rFont val="Arial"/>
        <family val="2"/>
        <charset val="238"/>
      </rPr>
      <t> </t>
    </r>
  </si>
  <si>
    <r>
      <t xml:space="preserve">Vlagatelj bo povečal obseg predelave oz. trženja za manj kot 10% </t>
    </r>
    <r>
      <rPr>
        <b/>
        <sz val="8"/>
        <color rgb="FF195728"/>
        <rFont val="Arial"/>
        <family val="2"/>
        <charset val="238"/>
      </rPr>
      <t> </t>
    </r>
  </si>
  <si>
    <t>Vlagatelj bo s projektom uvedel novo dejavnost na kmetijskem gospodarstvu oz. povečal ali izboljšal storitvene kapacitete</t>
  </si>
  <si>
    <t>Vlagatelj s projektom ne bo uvedel nove dejavnosti na kmetijskem gospodarstvu oz. povečal ali izboljšal storitvene kapacitete</t>
  </si>
  <si>
    <t>Prihodek na enoto vloženega dela je 50.000,01 EUR ali več</t>
  </si>
  <si>
    <t>Prihodek na enoto vloženega dela je od 35.000,01 EUR do 50.000,00 EUR</t>
  </si>
  <si>
    <t>Prihodek na enoto vloženega dela je od 20.000,01 EUR do 35.000,00 EUR</t>
  </si>
  <si>
    <t>Prihodek na enoto vloženega dela je od 10.000,0 EUR do 20.000,00 EUR</t>
  </si>
  <si>
    <t>Prihodek na enoto vloženega dela je 9.999,99 EUR ali manj</t>
  </si>
  <si>
    <t xml:space="preserve">S projektom se zmanjšujejo stroški na enoto proizvoda za najmanj 15% </t>
  </si>
  <si>
    <t xml:space="preserve">S projektom se zmanjšuje stroški na enoto proizvoda za najmanj 10% </t>
  </si>
  <si>
    <t xml:space="preserve">S projektom se zmanjšuje stroški na enoto proizvoda manj kot 10% </t>
  </si>
  <si>
    <t>Povečanje števila zapslenih na kmetijskem gospodarstvu</t>
  </si>
  <si>
    <t>Ohranjanje števila zaposlenih na kmetijskem gospodarstvu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</si>
</sst>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0\ _€_-;\-* #,##0\ _€_-;_-* &quot;-&quot;\ _€_-;_-@_-"/>
    <numFmt numFmtId="165" formatCode="#,##0_ ;\-#,##0\ "/>
    <numFmt numFmtId="166" formatCode="0_ ;\-0\ "/>
    <numFmt numFmtId="167" formatCode="#,##0.00_ ;\-#,##0.00\ "/>
    <numFmt numFmtId="168" formatCode="#,##0.00\ &quot;€&quot;"/>
    <numFmt numFmtId="169" formatCode="#,##0\ _€"/>
    <numFmt numFmtId="170" formatCode="#,##0.0_ ;\-#,##0.0\ "/>
    <numFmt numFmtId="171" formatCode="00"/>
    <numFmt numFmtId="172" formatCode="_-* #,##0.00\ _€_-;\-* #,##0.00\ _€_-;_-* &quot;-&quot;\ _€_-;_-@_-"/>
  </numFmts>
  <fonts count="53" x14ac:knownFonts="1">
    <font>
      <sz val="11"/>
      <color theme="1"/>
      <name val="Calibri"/>
      <family val="2"/>
      <charset val="238"/>
      <scheme val="minor"/>
    </font>
    <font>
      <sz val="11"/>
      <color theme="1"/>
      <name val="Calibri"/>
      <family val="2"/>
      <charset val="238"/>
      <scheme val="minor"/>
    </font>
    <font>
      <sz val="8"/>
      <color theme="1"/>
      <name val="Arial"/>
      <family val="2"/>
      <charset val="238"/>
    </font>
    <font>
      <sz val="11"/>
      <color theme="2" tint="-0.749992370372631"/>
      <name val="Calibri"/>
      <family val="2"/>
      <charset val="238"/>
      <scheme val="minor"/>
    </font>
    <font>
      <b/>
      <sz val="8.5"/>
      <color rgb="FF000000"/>
      <name val="Arial"/>
      <family val="2"/>
      <charset val="238"/>
    </font>
    <font>
      <b/>
      <sz val="8"/>
      <color rgb="FF195728"/>
      <name val="Arial"/>
      <family val="2"/>
      <charset val="238"/>
    </font>
    <font>
      <sz val="10"/>
      <color theme="1"/>
      <name val="Arial"/>
      <family val="2"/>
      <charset val="238"/>
    </font>
    <font>
      <b/>
      <sz val="10"/>
      <color rgb="FFFF0000"/>
      <name val="Arial"/>
      <family val="2"/>
      <charset val="238"/>
    </font>
    <font>
      <b/>
      <sz val="10"/>
      <color theme="1"/>
      <name val="Arial"/>
      <family val="2"/>
      <charset val="238"/>
    </font>
    <font>
      <sz val="10"/>
      <color rgb="FFFF0000"/>
      <name val="Arial"/>
      <family val="2"/>
      <charset val="238"/>
    </font>
    <font>
      <sz val="10"/>
      <name val="Arial"/>
      <family val="2"/>
      <charset val="238"/>
    </font>
    <font>
      <b/>
      <sz val="12"/>
      <color theme="0"/>
      <name val="Arial"/>
      <family val="2"/>
      <charset val="238"/>
    </font>
    <font>
      <sz val="12"/>
      <color theme="0"/>
      <name val="Arial"/>
      <family val="2"/>
      <charset val="238"/>
    </font>
    <font>
      <b/>
      <sz val="10"/>
      <name val="Arial"/>
      <family val="2"/>
      <charset val="238"/>
    </font>
    <font>
      <sz val="11"/>
      <color theme="0"/>
      <name val="Calibri"/>
      <family val="2"/>
      <charset val="238"/>
      <scheme val="minor"/>
    </font>
    <font>
      <b/>
      <sz val="10"/>
      <color rgb="FF464646"/>
      <name val="Arial"/>
      <family val="2"/>
      <charset val="238"/>
    </font>
    <font>
      <sz val="10"/>
      <color rgb="FF464646"/>
      <name val="Arial"/>
      <family val="2"/>
      <charset val="238"/>
    </font>
    <font>
      <b/>
      <sz val="8"/>
      <color rgb="FFFF0000"/>
      <name val="Arial"/>
      <family val="2"/>
      <charset val="238"/>
    </font>
    <font>
      <i/>
      <sz val="9"/>
      <color rgb="FF464646"/>
      <name val="Arial"/>
      <family val="2"/>
      <charset val="238"/>
    </font>
    <font>
      <sz val="10"/>
      <name val="Arial CE"/>
      <charset val="238"/>
    </font>
    <font>
      <b/>
      <sz val="9"/>
      <color rgb="FFFF0000"/>
      <name val="Arial"/>
      <family val="2"/>
      <charset val="238"/>
    </font>
    <font>
      <b/>
      <sz val="11"/>
      <color theme="1"/>
      <name val="Calibri"/>
      <family val="2"/>
      <charset val="238"/>
      <scheme val="minor"/>
    </font>
    <font>
      <sz val="10"/>
      <color rgb="FF000000"/>
      <name val="Arial"/>
      <family val="2"/>
      <charset val="238"/>
    </font>
    <font>
      <sz val="8"/>
      <color theme="1"/>
      <name val="Times New Roman"/>
      <family val="1"/>
      <charset val="238"/>
    </font>
    <font>
      <u/>
      <sz val="11"/>
      <color theme="10"/>
      <name val="Calibri"/>
      <family val="2"/>
      <charset val="238"/>
      <scheme val="minor"/>
    </font>
    <font>
      <sz val="9"/>
      <color theme="1"/>
      <name val="Arial"/>
      <family val="2"/>
      <charset val="238"/>
    </font>
    <font>
      <sz val="11"/>
      <color indexed="8"/>
      <name val="Calibri"/>
      <family val="2"/>
      <charset val="238"/>
    </font>
    <font>
      <b/>
      <sz val="12"/>
      <color theme="0"/>
      <name val="Arial"/>
      <family val="2"/>
    </font>
    <font>
      <sz val="11"/>
      <name val="Calibri"/>
      <family val="2"/>
    </font>
    <font>
      <sz val="10"/>
      <color theme="2" tint="-0.89999084444715716"/>
      <name val="Arial"/>
      <family val="2"/>
      <charset val="238"/>
    </font>
    <font>
      <b/>
      <sz val="10"/>
      <color theme="2" tint="-0.89999084444715716"/>
      <name val="Arial"/>
      <family val="2"/>
      <charset val="238"/>
    </font>
    <font>
      <sz val="11"/>
      <color theme="2" tint="-0.89999084444715716"/>
      <name val="Calibri"/>
      <family val="2"/>
      <charset val="238"/>
      <scheme val="minor"/>
    </font>
    <font>
      <b/>
      <sz val="11"/>
      <color theme="2" tint="-0.89999084444715716"/>
      <name val="Calibri"/>
      <family val="2"/>
      <charset val="238"/>
      <scheme val="minor"/>
    </font>
    <font>
      <sz val="10"/>
      <color theme="2" tint="-0.89999084444715716"/>
      <name val="Calibri"/>
      <family val="2"/>
      <charset val="238"/>
      <scheme val="minor"/>
    </font>
    <font>
      <strike/>
      <sz val="10"/>
      <color theme="2" tint="-0.89999084444715716"/>
      <name val="Arial"/>
      <family val="2"/>
      <charset val="238"/>
    </font>
    <font>
      <sz val="10"/>
      <color theme="2" tint="-0.89999084444715716"/>
      <name val="Times New Roman"/>
      <family val="1"/>
      <charset val="238"/>
    </font>
    <font>
      <b/>
      <sz val="9"/>
      <color theme="2" tint="-0.89999084444715716"/>
      <name val="Arial"/>
      <family val="2"/>
      <charset val="238"/>
    </font>
    <font>
      <sz val="9"/>
      <color theme="2" tint="-0.89999084444715716"/>
      <name val="Calibri"/>
      <family val="2"/>
      <charset val="238"/>
    </font>
    <font>
      <sz val="11"/>
      <color theme="2" tint="-0.89999084444715716"/>
      <name val="Calibri"/>
      <family val="2"/>
      <charset val="238"/>
    </font>
    <font>
      <sz val="12"/>
      <color theme="2" tint="-0.89999084444715716"/>
      <name val="Arial"/>
      <family val="2"/>
      <charset val="238"/>
    </font>
    <font>
      <b/>
      <sz val="10"/>
      <color theme="0"/>
      <name val="Arial"/>
      <family val="2"/>
      <charset val="238"/>
    </font>
    <font>
      <sz val="10"/>
      <name val="Arial CE"/>
      <family val="2"/>
      <charset val="238"/>
    </font>
    <font>
      <b/>
      <sz val="10"/>
      <name val="Arial CE"/>
      <charset val="238"/>
    </font>
    <font>
      <b/>
      <sz val="8"/>
      <color theme="1"/>
      <name val="Arial"/>
      <family val="2"/>
      <charset val="238"/>
    </font>
    <font>
      <sz val="11"/>
      <color rgb="FFFF0000"/>
      <name val="Calibri"/>
      <family val="2"/>
      <charset val="238"/>
      <scheme val="minor"/>
    </font>
    <font>
      <b/>
      <sz val="9"/>
      <color theme="0"/>
      <name val="Arial"/>
      <family val="2"/>
      <charset val="238"/>
    </font>
    <font>
      <vertAlign val="superscript"/>
      <sz val="10"/>
      <color theme="2" tint="-0.89996032593768116"/>
      <name val="Arial"/>
      <family val="2"/>
      <charset val="238"/>
    </font>
    <font>
      <sz val="8"/>
      <name val="Calibri"/>
      <family val="2"/>
      <charset val="238"/>
      <scheme val="minor"/>
    </font>
    <font>
      <b/>
      <sz val="12"/>
      <color theme="1"/>
      <name val="Arial"/>
      <family val="2"/>
      <charset val="238"/>
    </font>
    <font>
      <b/>
      <sz val="11"/>
      <color theme="1"/>
      <name val="Calibri"/>
      <family val="2"/>
      <scheme val="minor"/>
    </font>
    <font>
      <sz val="11"/>
      <name val="Calibri"/>
      <family val="2"/>
      <charset val="238"/>
      <scheme val="minor"/>
    </font>
    <font>
      <sz val="10"/>
      <color theme="2"/>
      <name val="Arial"/>
      <family val="2"/>
      <charset val="238"/>
    </font>
    <font>
      <i/>
      <sz val="10"/>
      <name val="Arial"/>
      <family val="2"/>
      <charset val="238"/>
    </font>
  </fonts>
  <fills count="19">
    <fill>
      <patternFill patternType="none"/>
    </fill>
    <fill>
      <patternFill patternType="gray125"/>
    </fill>
    <fill>
      <patternFill patternType="solid">
        <fgColor rgb="FFCCD1CD"/>
        <bgColor indexed="64"/>
      </patternFill>
    </fill>
    <fill>
      <patternFill patternType="solid">
        <fgColor rgb="FFEAEDE9"/>
        <bgColor indexed="64"/>
      </patternFill>
    </fill>
    <fill>
      <patternFill patternType="solid">
        <fgColor rgb="FF649981"/>
        <bgColor indexed="64"/>
      </patternFill>
    </fill>
    <fill>
      <patternFill patternType="solid">
        <fgColor rgb="FFFFFFFF"/>
        <bgColor indexed="64"/>
      </patternFill>
    </fill>
    <fill>
      <patternFill patternType="solid">
        <fgColor rgb="FFFFFFCC"/>
      </patternFill>
    </fill>
    <fill>
      <patternFill patternType="solid">
        <fgColor theme="2"/>
        <bgColor indexed="64"/>
      </patternFill>
    </fill>
    <fill>
      <patternFill patternType="solid">
        <fgColor theme="0"/>
        <bgColor indexed="64"/>
      </patternFill>
    </fill>
    <fill>
      <patternFill patternType="solid">
        <fgColor rgb="FFEAEDE9"/>
        <bgColor rgb="FF000000"/>
      </patternFill>
    </fill>
    <fill>
      <patternFill patternType="solid">
        <fgColor rgb="FF649981"/>
        <bgColor rgb="FF649981"/>
      </patternFill>
    </fill>
    <fill>
      <patternFill patternType="solid">
        <fgColor rgb="FFEAEDE9"/>
        <bgColor rgb="FFE7E6E6"/>
      </patternFill>
    </fill>
    <fill>
      <patternFill patternType="solid">
        <fgColor rgb="FFCCFF33"/>
        <bgColor indexed="64"/>
      </patternFill>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0" tint="-4.9989318521683403E-2"/>
        <bgColor indexed="64"/>
      </patternFill>
    </fill>
  </fills>
  <borders count="13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rgb="FF404040"/>
      </left>
      <right style="medium">
        <color rgb="FF404040"/>
      </right>
      <top style="medium">
        <color rgb="FFFFFFFF"/>
      </top>
      <bottom style="medium">
        <color rgb="FFFFFFFF"/>
      </bottom>
      <diagonal/>
    </border>
    <border>
      <left style="medium">
        <color rgb="FF404040"/>
      </left>
      <right style="medium">
        <color rgb="FF404040"/>
      </right>
      <top/>
      <bottom style="medium">
        <color rgb="FFFFFFFF"/>
      </bottom>
      <diagonal/>
    </border>
    <border>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medium">
        <color indexed="64"/>
      </top>
      <bottom style="medium">
        <color indexed="64"/>
      </bottom>
      <diagonal/>
    </border>
    <border>
      <left style="thin">
        <color rgb="FFB2B2B2"/>
      </left>
      <right style="thin">
        <color rgb="FFB2B2B2"/>
      </right>
      <top/>
      <bottom style="thin">
        <color rgb="FFB2B2B2"/>
      </bottom>
      <diagonal/>
    </border>
    <border>
      <left/>
      <right style="thin">
        <color rgb="FFB2B2B2"/>
      </right>
      <top/>
      <bottom style="thin">
        <color rgb="FFB2B2B2"/>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right/>
      <top style="medium">
        <color indexed="64"/>
      </top>
      <bottom/>
      <diagonal/>
    </border>
    <border>
      <left style="thin">
        <color indexed="64"/>
      </left>
      <right/>
      <top/>
      <bottom/>
      <diagonal/>
    </border>
    <border>
      <left style="thin">
        <color indexed="64"/>
      </left>
      <right style="thin">
        <color indexed="64"/>
      </right>
      <top/>
      <bottom/>
      <diagonal/>
    </border>
    <border>
      <left style="thin">
        <color rgb="FFB2B2B2"/>
      </left>
      <right style="medium">
        <color indexed="64"/>
      </right>
      <top style="thin">
        <color rgb="FFB2B2B2"/>
      </top>
      <bottom style="thin">
        <color rgb="FFB2B2B2"/>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right/>
      <top/>
      <bottom style="medium">
        <color indexed="64"/>
      </bottom>
      <diagonal/>
    </border>
    <border>
      <left style="thin">
        <color indexed="64"/>
      </left>
      <right style="medium">
        <color indexed="64"/>
      </right>
      <top/>
      <bottom style="thin">
        <color indexed="64"/>
      </bottom>
      <diagonal/>
    </border>
    <border>
      <left style="thin">
        <color rgb="FFB2B2B2"/>
      </left>
      <right/>
      <top style="thin">
        <color rgb="FFB2B2B2"/>
      </top>
      <bottom style="thin">
        <color rgb="FFB2B2B2"/>
      </bottom>
      <diagonal/>
    </border>
    <border>
      <left style="medium">
        <color indexed="64"/>
      </left>
      <right style="thin">
        <color indexed="64"/>
      </right>
      <top style="thin">
        <color indexed="64"/>
      </top>
      <bottom/>
      <diagonal/>
    </border>
    <border>
      <left style="thin">
        <color rgb="FFB2B2B2"/>
      </left>
      <right style="thin">
        <color rgb="FFB2B2B2"/>
      </right>
      <top style="thin">
        <color rgb="FFB2B2B2"/>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rgb="FFB2B2B2"/>
      </right>
      <top/>
      <bottom/>
      <diagonal/>
    </border>
    <border>
      <left/>
      <right style="thin">
        <color rgb="FFB2B2B2"/>
      </right>
      <top style="medium">
        <color indexed="64"/>
      </top>
      <bottom style="medium">
        <color indexed="64"/>
      </bottom>
      <diagonal/>
    </border>
    <border>
      <left style="thin">
        <color rgb="FFB2B2B2"/>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B2B2B2"/>
      </right>
      <top/>
      <bottom style="thin">
        <color rgb="FFB2B2B2"/>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rgb="FFB2B2B2"/>
      </top>
      <bottom style="thin">
        <color rgb="FFB2B2B2"/>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thin">
        <color indexed="64"/>
      </bottom>
      <diagonal/>
    </border>
    <border>
      <left/>
      <right style="medium">
        <color indexed="64"/>
      </right>
      <top/>
      <bottom style="thin">
        <color rgb="FFB2B2B2"/>
      </bottom>
      <diagonal/>
    </border>
    <border>
      <left/>
      <right/>
      <top/>
      <bottom style="thin">
        <color rgb="FFB2B2B2"/>
      </bottom>
      <diagonal/>
    </border>
    <border>
      <left style="thin">
        <color indexed="64"/>
      </left>
      <right/>
      <top style="thin">
        <color indexed="64"/>
      </top>
      <bottom style="medium">
        <color indexed="64"/>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indexed="64"/>
      </top>
      <bottom style="thin">
        <color rgb="FFB2B2B2"/>
      </bottom>
      <diagonal/>
    </border>
    <border>
      <left style="thin">
        <color rgb="FFB2B2B2"/>
      </left>
      <right style="thin">
        <color rgb="FFB2B2B2"/>
      </right>
      <top style="thin">
        <color rgb="FFB2B2B2"/>
      </top>
      <bottom style="thin">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thin">
        <color rgb="FF000000"/>
      </right>
      <top/>
      <bottom/>
      <diagonal/>
    </border>
    <border>
      <left style="thin">
        <color rgb="FF000000"/>
      </left>
      <right style="medium">
        <color indexed="64"/>
      </right>
      <top/>
      <bottom/>
      <diagonal/>
    </border>
    <border>
      <left style="medium">
        <color indexed="64"/>
      </left>
      <right style="thin">
        <color rgb="FFB2B2B2"/>
      </right>
      <top style="thin">
        <color indexed="64"/>
      </top>
      <bottom style="thin">
        <color rgb="FFB2B2B2"/>
      </bottom>
      <diagonal/>
    </border>
    <border>
      <left style="thin">
        <color rgb="FFB2B2B2"/>
      </left>
      <right style="medium">
        <color indexed="64"/>
      </right>
      <top style="thin">
        <color indexed="64"/>
      </top>
      <bottom style="thin">
        <color rgb="FFB2B2B2"/>
      </bottom>
      <diagonal/>
    </border>
    <border>
      <left style="medium">
        <color indexed="64"/>
      </left>
      <right style="thin">
        <color rgb="FFB2B2B2"/>
      </right>
      <top style="thin">
        <color rgb="FFB2B2B2"/>
      </top>
      <bottom style="thin">
        <color rgb="FFB2B2B2"/>
      </bottom>
      <diagonal/>
    </border>
    <border>
      <left style="medium">
        <color indexed="64"/>
      </left>
      <right style="thin">
        <color rgb="FFB2B2B2"/>
      </right>
      <top style="thin">
        <color rgb="FFB2B2B2"/>
      </top>
      <bottom style="thin">
        <color indexed="64"/>
      </bottom>
      <diagonal/>
    </border>
    <border>
      <left style="thin">
        <color rgb="FFB2B2B2"/>
      </left>
      <right style="medium">
        <color indexed="64"/>
      </right>
      <top style="thin">
        <color rgb="FFB2B2B2"/>
      </top>
      <bottom style="thin">
        <color indexed="64"/>
      </bottom>
      <diagonal/>
    </border>
    <border>
      <left style="medium">
        <color indexed="64"/>
      </left>
      <right/>
      <top/>
      <bottom style="thin">
        <color rgb="FF000000"/>
      </bottom>
      <diagonal/>
    </border>
    <border>
      <left style="thin">
        <color rgb="FF000000"/>
      </left>
      <right style="medium">
        <color indexed="64"/>
      </right>
      <top/>
      <bottom style="thin">
        <color rgb="FF000000"/>
      </bottom>
      <diagonal/>
    </border>
    <border>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top style="thin">
        <color rgb="FFB2B2B2"/>
      </top>
      <bottom style="thin">
        <color rgb="FFB2B2B2"/>
      </bottom>
      <diagonal/>
    </border>
    <border>
      <left style="thin">
        <color indexed="64"/>
      </left>
      <right/>
      <top/>
      <bottom style="thin">
        <color rgb="FFB2B2B2"/>
      </bottom>
      <diagonal/>
    </border>
    <border>
      <left/>
      <right style="medium">
        <color indexed="64"/>
      </right>
      <top style="medium">
        <color indexed="64"/>
      </top>
      <bottom style="thin">
        <color indexed="64"/>
      </bottom>
      <diagonal/>
    </border>
    <border>
      <left/>
      <right style="medium">
        <color indexed="64"/>
      </right>
      <top style="thin">
        <color rgb="FFB2B2B2"/>
      </top>
      <bottom style="thin">
        <color rgb="FFB2B2B2"/>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rgb="FFB2B2B2"/>
      </left>
      <right/>
      <top/>
      <bottom style="medium">
        <color indexed="64"/>
      </bottom>
      <diagonal/>
    </border>
    <border>
      <left style="thin">
        <color rgb="FFB2B2B2"/>
      </left>
      <right style="medium">
        <color indexed="64"/>
      </right>
      <top/>
      <bottom style="medium">
        <color indexed="64"/>
      </bottom>
      <diagonal/>
    </border>
    <border>
      <left style="thin">
        <color indexed="64"/>
      </left>
      <right/>
      <top style="thin">
        <color rgb="FFB2B2B2"/>
      </top>
      <bottom style="thin">
        <color theme="0" tint="-0.24994659260841701"/>
      </bottom>
      <diagonal/>
    </border>
    <border>
      <left/>
      <right/>
      <top style="thin">
        <color rgb="FFB2B2B2"/>
      </top>
      <bottom style="thin">
        <color theme="0" tint="-0.24994659260841701"/>
      </bottom>
      <diagonal/>
    </border>
    <border>
      <left/>
      <right style="thin">
        <color rgb="FFB2B2B2"/>
      </right>
      <top style="thin">
        <color rgb="FFB2B2B2"/>
      </top>
      <bottom style="thin">
        <color theme="0" tint="-0.24994659260841701"/>
      </bottom>
      <diagonal/>
    </border>
    <border>
      <left style="thin">
        <color indexed="64"/>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rgb="FFB2B2B2"/>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rgb="FFB2B2B2"/>
      </right>
      <top style="thin">
        <color theme="0" tint="-0.24994659260841701"/>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rgb="FFB2B2B2"/>
      </right>
      <top/>
      <bottom style="thin">
        <color theme="0" tint="-0.24994659260841701"/>
      </bottom>
      <diagonal/>
    </border>
    <border>
      <left style="thin">
        <color indexed="64"/>
      </left>
      <right/>
      <top style="thin">
        <color indexed="64"/>
      </top>
      <bottom style="thin">
        <color theme="0" tint="-0.24994659260841701"/>
      </bottom>
      <diagonal/>
    </border>
    <border>
      <left/>
      <right/>
      <top style="thin">
        <color indexed="64"/>
      </top>
      <bottom style="thin">
        <color theme="0" tint="-0.24994659260841701"/>
      </bottom>
      <diagonal/>
    </border>
    <border>
      <left/>
      <right style="thin">
        <color rgb="FFB2B2B2"/>
      </right>
      <top style="thin">
        <color indexed="64"/>
      </top>
      <bottom style="thin">
        <color theme="0" tint="-0.24994659260841701"/>
      </bottom>
      <diagonal/>
    </border>
    <border>
      <left style="thin">
        <color rgb="FFB2B2B2"/>
      </left>
      <right style="medium">
        <color indexed="64"/>
      </right>
      <top/>
      <bottom style="thin">
        <color rgb="FFB2B2B2"/>
      </bottom>
      <diagonal/>
    </border>
    <border>
      <left style="thin">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thin">
        <color rgb="FFB2B2B2"/>
      </right>
      <top style="thin">
        <color theme="0" tint="-0.24994659260841701"/>
      </top>
      <bottom style="medium">
        <color indexed="64"/>
      </bottom>
      <diagonal/>
    </border>
    <border>
      <left/>
      <right style="thin">
        <color rgb="FFB2B2B2"/>
      </right>
      <top style="thin">
        <color indexed="64"/>
      </top>
      <bottom style="thin">
        <color rgb="FFB2B2B2"/>
      </bottom>
      <diagonal/>
    </border>
    <border>
      <left/>
      <right/>
      <top style="thin">
        <color indexed="64"/>
      </top>
      <bottom style="thin">
        <color rgb="FFB2B2B2"/>
      </bottom>
      <diagonal/>
    </border>
    <border>
      <left style="thin">
        <color rgb="FFB2B2B2"/>
      </left>
      <right style="thin">
        <color rgb="FFB2B2B2"/>
      </right>
      <top/>
      <bottom/>
      <diagonal/>
    </border>
    <border>
      <left style="thin">
        <color rgb="FFB2B2B2"/>
      </left>
      <right/>
      <top style="thin">
        <color indexed="64"/>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34998626667073579"/>
      </bottom>
      <diagonal/>
    </border>
    <border>
      <left style="thin">
        <color theme="0" tint="-0.14996795556505021"/>
      </left>
      <right style="thin">
        <color theme="0" tint="-0.14996795556505021"/>
      </right>
      <top style="thin">
        <color theme="0" tint="-0.34998626667073579"/>
      </top>
      <bottom style="thin">
        <color theme="0" tint="-0.34998626667073579"/>
      </bottom>
      <diagonal/>
    </border>
    <border>
      <left style="thin">
        <color theme="0" tint="-0.14996795556505021"/>
      </left>
      <right style="thin">
        <color theme="0" tint="-0.14996795556505021"/>
      </right>
      <top style="thin">
        <color theme="0" tint="-0.14996795556505021"/>
      </top>
      <bottom/>
      <diagonal/>
    </border>
    <border>
      <left style="thin">
        <color theme="2"/>
      </left>
      <right style="thin">
        <color theme="2"/>
      </right>
      <top style="thin">
        <color theme="2"/>
      </top>
      <bottom style="thin">
        <color theme="2"/>
      </bottom>
      <diagonal/>
    </border>
    <border>
      <left style="thin">
        <color theme="0" tint="-0.14996795556505021"/>
      </left>
      <right/>
      <top/>
      <bottom style="thin">
        <color theme="0" tint="-0.14996795556505021"/>
      </bottom>
      <diagonal/>
    </border>
    <border>
      <left/>
      <right style="thin">
        <color theme="0" tint="-0.14996795556505021"/>
      </right>
      <top/>
      <bottom style="thin">
        <color theme="0" tint="-0.14996795556505021"/>
      </bottom>
      <diagonal/>
    </border>
    <border>
      <left style="thin">
        <color theme="0" tint="-0.14996795556505021"/>
      </left>
      <right/>
      <top style="thin">
        <color theme="0" tint="-0.34998626667073579"/>
      </top>
      <bottom style="thin">
        <color theme="0" tint="-0.34998626667073579"/>
      </bottom>
      <diagonal/>
    </border>
    <border>
      <left/>
      <right style="thin">
        <color theme="0" tint="-0.14996795556505021"/>
      </right>
      <top style="thin">
        <color theme="0" tint="-0.34998626667073579"/>
      </top>
      <bottom style="thin">
        <color theme="0" tint="-0.34998626667073579"/>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6" borderId="11" applyNumberFormat="0" applyFont="0" applyAlignment="0" applyProtection="0"/>
    <xf numFmtId="0" fontId="1" fillId="0" borderId="0"/>
    <xf numFmtId="0" fontId="19" fillId="0" borderId="0"/>
    <xf numFmtId="0" fontId="24" fillId="0" borderId="0" applyNumberFormat="0" applyFill="0" applyBorder="0" applyAlignment="0" applyProtection="0"/>
    <xf numFmtId="0" fontId="26" fillId="0" borderId="0"/>
    <xf numFmtId="0" fontId="10" fillId="0" borderId="0" applyNumberFormat="0" applyFill="0" applyBorder="0" applyAlignment="0" applyProtection="0"/>
  </cellStyleXfs>
  <cellXfs count="605">
    <xf numFmtId="0" fontId="0" fillId="0" borderId="0" xfId="0"/>
    <xf numFmtId="0" fontId="4" fillId="5" borderId="8" xfId="0" applyFont="1" applyFill="1" applyBorder="1" applyAlignment="1">
      <alignment vertical="center" wrapText="1"/>
    </xf>
    <xf numFmtId="0" fontId="4" fillId="2" borderId="9" xfId="0" applyFont="1" applyFill="1" applyBorder="1" applyAlignment="1">
      <alignment vertical="center" wrapText="1"/>
    </xf>
    <xf numFmtId="0" fontId="2" fillId="0" borderId="0" xfId="0" applyFont="1" applyAlignment="1">
      <alignment vertical="center"/>
    </xf>
    <xf numFmtId="14" fontId="0" fillId="0" borderId="0" xfId="0" applyNumberFormat="1"/>
    <xf numFmtId="0" fontId="25" fillId="0" borderId="0" xfId="0" applyFont="1"/>
    <xf numFmtId="0" fontId="25" fillId="0" borderId="0" xfId="0" applyFont="1" applyProtection="1">
      <protection hidden="1"/>
    </xf>
    <xf numFmtId="0" fontId="6" fillId="0" borderId="0" xfId="0" applyFont="1"/>
    <xf numFmtId="165" fontId="29" fillId="6" borderId="54" xfId="3" applyNumberFormat="1" applyFont="1" applyBorder="1" applyAlignment="1" applyProtection="1">
      <alignment horizontal="left"/>
      <protection locked="0"/>
    </xf>
    <xf numFmtId="165" fontId="29" fillId="6" borderId="14" xfId="3" applyNumberFormat="1" applyFont="1" applyBorder="1" applyAlignment="1" applyProtection="1">
      <alignment horizontal="left"/>
      <protection locked="0"/>
    </xf>
    <xf numFmtId="14" fontId="29" fillId="6" borderId="14" xfId="3" applyNumberFormat="1" applyFont="1" applyBorder="1" applyAlignment="1" applyProtection="1">
      <alignment horizontal="left"/>
      <protection locked="0"/>
    </xf>
    <xf numFmtId="14" fontId="29" fillId="6" borderId="14" xfId="3" applyNumberFormat="1" applyFont="1" applyBorder="1" applyAlignment="1" applyProtection="1">
      <alignment horizontal="center"/>
      <protection locked="0"/>
    </xf>
    <xf numFmtId="165" fontId="29" fillId="6" borderId="50" xfId="3" applyNumberFormat="1" applyFont="1" applyBorder="1" applyAlignment="1" applyProtection="1">
      <alignment horizontal="left"/>
      <protection locked="0"/>
    </xf>
    <xf numFmtId="14" fontId="29" fillId="6" borderId="50" xfId="3" applyNumberFormat="1" applyFont="1" applyBorder="1" applyAlignment="1" applyProtection="1">
      <alignment horizontal="left"/>
      <protection locked="0"/>
    </xf>
    <xf numFmtId="14" fontId="29" fillId="6" borderId="50" xfId="3" applyNumberFormat="1" applyFont="1" applyBorder="1" applyAlignment="1" applyProtection="1">
      <alignment horizontal="center"/>
      <protection locked="0"/>
    </xf>
    <xf numFmtId="165" fontId="30" fillId="3" borderId="52" xfId="3" applyNumberFormat="1" applyFont="1" applyFill="1" applyBorder="1" applyAlignment="1" applyProtection="1"/>
    <xf numFmtId="165" fontId="30" fillId="3" borderId="44" xfId="3" applyNumberFormat="1" applyFont="1" applyFill="1" applyBorder="1" applyAlignment="1" applyProtection="1"/>
    <xf numFmtId="165" fontId="30" fillId="3" borderId="0" xfId="3" applyNumberFormat="1" applyFont="1" applyFill="1" applyBorder="1" applyAlignment="1" applyProtection="1"/>
    <xf numFmtId="167" fontId="29" fillId="3" borderId="1" xfId="3" applyNumberFormat="1" applyFont="1" applyFill="1" applyBorder="1" applyAlignment="1" applyProtection="1">
      <alignment horizontal="left" vertical="center" wrapText="1"/>
    </xf>
    <xf numFmtId="165" fontId="29" fillId="8" borderId="0" xfId="3" applyNumberFormat="1" applyFont="1" applyFill="1" applyBorder="1" applyAlignment="1" applyProtection="1">
      <alignment vertical="center" wrapText="1"/>
    </xf>
    <xf numFmtId="3" fontId="29" fillId="6" borderId="1" xfId="3" applyNumberFormat="1" applyFont="1" applyBorder="1" applyAlignment="1" applyProtection="1">
      <alignment horizontal="right" vertical="center" wrapText="1"/>
      <protection locked="0"/>
    </xf>
    <xf numFmtId="165" fontId="30" fillId="3" borderId="1" xfId="3" applyNumberFormat="1" applyFont="1" applyFill="1" applyBorder="1" applyAlignment="1" applyProtection="1">
      <alignment horizontal="right" vertical="center" wrapText="1"/>
    </xf>
    <xf numFmtId="9" fontId="30" fillId="3" borderId="1" xfId="2" applyFont="1" applyFill="1" applyBorder="1" applyProtection="1"/>
    <xf numFmtId="165" fontId="30" fillId="6" borderId="1" xfId="3" applyNumberFormat="1" applyFont="1" applyBorder="1" applyAlignment="1" applyProtection="1">
      <alignment horizontal="center" vertical="center" wrapText="1"/>
      <protection locked="0"/>
    </xf>
    <xf numFmtId="165" fontId="29" fillId="6" borderId="1" xfId="3" applyNumberFormat="1" applyFont="1" applyBorder="1" applyAlignment="1" applyProtection="1">
      <alignment horizontal="right" vertical="center" wrapText="1"/>
      <protection locked="0"/>
    </xf>
    <xf numFmtId="165" fontId="29" fillId="6" borderId="1" xfId="3" applyNumberFormat="1" applyFont="1" applyBorder="1" applyAlignment="1" applyProtection="1">
      <alignment horizontal="left" vertical="top" wrapText="1"/>
      <protection locked="0"/>
    </xf>
    <xf numFmtId="165" fontId="29" fillId="6" borderId="82" xfId="3" applyNumberFormat="1" applyFont="1" applyBorder="1" applyAlignment="1" applyProtection="1">
      <alignment horizontal="center"/>
      <protection locked="0"/>
    </xf>
    <xf numFmtId="14" fontId="29" fillId="6" borderId="71" xfId="3" applyNumberFormat="1" applyFont="1" applyBorder="1" applyAlignment="1" applyProtection="1">
      <alignment horizontal="center"/>
      <protection locked="0"/>
    </xf>
    <xf numFmtId="165" fontId="29" fillId="6" borderId="71" xfId="3" applyNumberFormat="1" applyFont="1" applyBorder="1" applyAlignment="1" applyProtection="1">
      <alignment horizontal="right"/>
      <protection locked="0"/>
    </xf>
    <xf numFmtId="165" fontId="29" fillId="6" borderId="71" xfId="3" applyNumberFormat="1" applyFont="1" applyBorder="1" applyAlignment="1" applyProtection="1">
      <protection locked="0"/>
    </xf>
    <xf numFmtId="165" fontId="29" fillId="6" borderId="71" xfId="3" applyNumberFormat="1" applyFont="1" applyBorder="1" applyAlignment="1" applyProtection="1">
      <alignment horizontal="center"/>
      <protection locked="0"/>
    </xf>
    <xf numFmtId="165" fontId="29" fillId="6" borderId="83" xfId="3" applyNumberFormat="1" applyFont="1" applyBorder="1" applyAlignment="1" applyProtection="1">
      <protection locked="0"/>
    </xf>
    <xf numFmtId="165" fontId="29" fillId="6" borderId="84" xfId="3" applyNumberFormat="1" applyFont="1" applyBorder="1" applyAlignment="1" applyProtection="1">
      <alignment horizontal="center"/>
      <protection locked="0"/>
    </xf>
    <xf numFmtId="14" fontId="29" fillId="6" borderId="11" xfId="3" applyNumberFormat="1" applyFont="1" applyAlignment="1" applyProtection="1">
      <alignment horizontal="center"/>
      <protection locked="0"/>
    </xf>
    <xf numFmtId="165" fontId="29" fillId="6" borderId="11" xfId="3" applyNumberFormat="1" applyFont="1" applyAlignment="1" applyProtection="1">
      <alignment horizontal="right"/>
      <protection locked="0"/>
    </xf>
    <xf numFmtId="165" fontId="29" fillId="6" borderId="11" xfId="3" applyNumberFormat="1" applyFont="1" applyAlignment="1" applyProtection="1">
      <protection locked="0"/>
    </xf>
    <xf numFmtId="165" fontId="29" fillId="6" borderId="11" xfId="3" applyNumberFormat="1" applyFont="1" applyAlignment="1" applyProtection="1">
      <alignment horizontal="center"/>
      <protection locked="0"/>
    </xf>
    <xf numFmtId="165" fontId="29" fillId="6" borderId="29" xfId="3" applyNumberFormat="1" applyFont="1" applyBorder="1" applyAlignment="1" applyProtection="1">
      <protection locked="0"/>
    </xf>
    <xf numFmtId="165" fontId="29" fillId="6" borderId="85" xfId="3" applyNumberFormat="1" applyFont="1" applyBorder="1" applyAlignment="1" applyProtection="1">
      <alignment horizontal="center"/>
      <protection locked="0"/>
    </xf>
    <xf numFmtId="14" fontId="29" fillId="6" borderId="72" xfId="3" applyNumberFormat="1" applyFont="1" applyBorder="1" applyAlignment="1" applyProtection="1">
      <alignment horizontal="center"/>
      <protection locked="0"/>
    </xf>
    <xf numFmtId="165" fontId="29" fillId="6" borderId="72" xfId="3" applyNumberFormat="1" applyFont="1" applyBorder="1" applyAlignment="1" applyProtection="1">
      <alignment horizontal="right"/>
      <protection locked="0"/>
    </xf>
    <xf numFmtId="165" fontId="29" fillId="6" borderId="72" xfId="3" applyNumberFormat="1" applyFont="1" applyBorder="1" applyAlignment="1" applyProtection="1">
      <protection locked="0"/>
    </xf>
    <xf numFmtId="165" fontId="29" fillId="6" borderId="72" xfId="3" applyNumberFormat="1" applyFont="1" applyBorder="1" applyAlignment="1" applyProtection="1">
      <alignment horizontal="center"/>
      <protection locked="0"/>
    </xf>
    <xf numFmtId="165" fontId="29" fillId="6" borderId="86" xfId="3" applyNumberFormat="1" applyFont="1" applyBorder="1" applyAlignment="1" applyProtection="1">
      <protection locked="0"/>
    </xf>
    <xf numFmtId="166" fontId="29" fillId="6" borderId="1" xfId="3" applyNumberFormat="1" applyFont="1" applyBorder="1" applyAlignment="1" applyProtection="1">
      <alignment horizontal="center" vertical="center"/>
      <protection locked="0"/>
    </xf>
    <xf numFmtId="165" fontId="29" fillId="6" borderId="1" xfId="3" applyNumberFormat="1" applyFont="1" applyBorder="1" applyAlignment="1" applyProtection="1">
      <alignment horizontal="center" vertical="center"/>
      <protection locked="0"/>
    </xf>
    <xf numFmtId="167" fontId="29" fillId="6" borderId="1" xfId="3" applyNumberFormat="1" applyFont="1" applyBorder="1" applyAlignment="1" applyProtection="1">
      <alignment horizontal="center" vertical="center"/>
      <protection locked="0"/>
    </xf>
    <xf numFmtId="167" fontId="29" fillId="3" borderId="1" xfId="3" applyNumberFormat="1" applyFont="1" applyFill="1" applyBorder="1" applyAlignment="1" applyProtection="1">
      <alignment horizontal="center" vertical="center"/>
    </xf>
    <xf numFmtId="0" fontId="8" fillId="3" borderId="0" xfId="3" applyFont="1" applyFill="1" applyBorder="1" applyAlignment="1" applyProtection="1">
      <alignment horizontal="center"/>
    </xf>
    <xf numFmtId="0" fontId="10" fillId="3" borderId="34" xfId="0" applyFont="1" applyFill="1" applyBorder="1"/>
    <xf numFmtId="9" fontId="8" fillId="3" borderId="56" xfId="2" applyFont="1" applyFill="1" applyBorder="1" applyAlignment="1" applyProtection="1"/>
    <xf numFmtId="165" fontId="6" fillId="6" borderId="37" xfId="3" applyNumberFormat="1" applyFont="1" applyBorder="1" applyAlignment="1" applyProtection="1">
      <alignment horizontal="center"/>
      <protection locked="0"/>
    </xf>
    <xf numFmtId="0" fontId="8" fillId="3" borderId="22" xfId="0" applyFont="1" applyFill="1" applyBorder="1"/>
    <xf numFmtId="0" fontId="8" fillId="3" borderId="1" xfId="0" applyFont="1" applyFill="1" applyBorder="1" applyAlignment="1">
      <alignment horizontal="center"/>
    </xf>
    <xf numFmtId="0" fontId="6" fillId="3" borderId="22" xfId="4" applyFont="1" applyFill="1" applyBorder="1" applyAlignment="1">
      <alignment horizontal="left" wrapText="1"/>
    </xf>
    <xf numFmtId="0" fontId="10" fillId="3" borderId="22" xfId="4" applyFont="1" applyFill="1" applyBorder="1" applyAlignment="1">
      <alignment horizontal="left" wrapText="1"/>
    </xf>
    <xf numFmtId="0" fontId="22" fillId="3" borderId="22" xfId="4" applyFont="1" applyFill="1" applyBorder="1" applyAlignment="1">
      <alignment horizontal="left" wrapText="1"/>
    </xf>
    <xf numFmtId="0" fontId="10" fillId="3" borderId="38" xfId="4" applyFont="1" applyFill="1" applyBorder="1" applyAlignment="1">
      <alignment horizontal="left" wrapText="1"/>
    </xf>
    <xf numFmtId="0" fontId="6" fillId="3" borderId="45" xfId="4" applyFont="1" applyFill="1" applyBorder="1" applyAlignment="1">
      <alignment horizontal="left" wrapText="1"/>
    </xf>
    <xf numFmtId="0" fontId="6" fillId="3" borderId="34" xfId="4" applyFont="1" applyFill="1" applyBorder="1" applyAlignment="1">
      <alignment horizontal="left" wrapText="1"/>
    </xf>
    <xf numFmtId="0" fontId="10" fillId="3" borderId="38" xfId="0" applyFont="1" applyFill="1" applyBorder="1" applyAlignment="1">
      <alignment vertical="center" wrapText="1"/>
    </xf>
    <xf numFmtId="0" fontId="10" fillId="3" borderId="47" xfId="0" applyFont="1" applyFill="1" applyBorder="1" applyAlignment="1">
      <alignment vertical="center" wrapText="1"/>
    </xf>
    <xf numFmtId="0" fontId="10" fillId="3" borderId="34" xfId="0" applyFont="1" applyFill="1" applyBorder="1" applyAlignment="1">
      <alignment horizontal="left" vertical="center" wrapText="1"/>
    </xf>
    <xf numFmtId="0" fontId="10" fillId="3" borderId="24" xfId="0" applyFont="1" applyFill="1" applyBorder="1" applyAlignment="1">
      <alignment horizontal="left" vertical="center" wrapText="1"/>
    </xf>
    <xf numFmtId="0" fontId="9" fillId="3" borderId="17" xfId="3" applyFont="1" applyFill="1" applyBorder="1" applyAlignment="1" applyProtection="1"/>
    <xf numFmtId="0" fontId="17" fillId="3" borderId="25" xfId="3" applyFont="1" applyFill="1" applyBorder="1" applyAlignment="1" applyProtection="1">
      <alignment horizontal="left" vertical="center" wrapText="1" readingOrder="1"/>
    </xf>
    <xf numFmtId="0" fontId="17" fillId="3" borderId="25" xfId="3" applyFont="1" applyFill="1" applyBorder="1" applyAlignment="1" applyProtection="1">
      <alignment vertical="center" wrapText="1"/>
    </xf>
    <xf numFmtId="2" fontId="10" fillId="3" borderId="12" xfId="3" applyNumberFormat="1" applyFont="1" applyFill="1" applyBorder="1" applyAlignment="1" applyProtection="1"/>
    <xf numFmtId="165" fontId="29" fillId="3" borderId="17" xfId="3" applyNumberFormat="1" applyFont="1" applyFill="1" applyBorder="1" applyAlignment="1" applyProtection="1">
      <alignment horizontal="left" vertical="center" wrapText="1"/>
    </xf>
    <xf numFmtId="164" fontId="8" fillId="3" borderId="56" xfId="3" applyNumberFormat="1" applyFont="1" applyFill="1" applyBorder="1" applyAlignment="1" applyProtection="1">
      <alignment horizontal="center"/>
    </xf>
    <xf numFmtId="164" fontId="8" fillId="3" borderId="23" xfId="3" applyNumberFormat="1" applyFont="1" applyFill="1" applyBorder="1" applyAlignment="1" applyProtection="1">
      <alignment horizontal="center"/>
    </xf>
    <xf numFmtId="164" fontId="6" fillId="3" borderId="23" xfId="3" applyNumberFormat="1" applyFont="1" applyFill="1" applyBorder="1" applyAlignment="1" applyProtection="1">
      <alignment horizontal="center"/>
    </xf>
    <xf numFmtId="164" fontId="6" fillId="3" borderId="23" xfId="3" applyNumberFormat="1" applyFont="1" applyFill="1" applyBorder="1" applyAlignment="1" applyProtection="1">
      <alignment horizontal="left"/>
    </xf>
    <xf numFmtId="164" fontId="8" fillId="3" borderId="23" xfId="3" applyNumberFormat="1" applyFont="1" applyFill="1" applyBorder="1" applyAlignment="1" applyProtection="1">
      <alignment horizontal="left"/>
    </xf>
    <xf numFmtId="0" fontId="21" fillId="0" borderId="0" xfId="0" applyFont="1"/>
    <xf numFmtId="0" fontId="0" fillId="3" borderId="0" xfId="0" applyFill="1"/>
    <xf numFmtId="0" fontId="0" fillId="12" borderId="1" xfId="0" applyFill="1" applyBorder="1" applyAlignment="1">
      <alignment horizontal="center" vertical="center" wrapText="1"/>
    </xf>
    <xf numFmtId="0" fontId="41" fillId="12" borderId="1" xfId="0" applyFont="1" applyFill="1" applyBorder="1" applyAlignment="1">
      <alignment horizontal="center" wrapText="1"/>
    </xf>
    <xf numFmtId="0" fontId="41" fillId="12" borderId="1" xfId="0" applyFont="1" applyFill="1" applyBorder="1" applyAlignment="1">
      <alignment horizontal="center" vertical="center" wrapText="1"/>
    </xf>
    <xf numFmtId="0" fontId="41" fillId="12" borderId="7" xfId="0" applyFont="1" applyFill="1" applyBorder="1" applyAlignment="1">
      <alignment horizontal="center" vertical="center" wrapText="1"/>
    </xf>
    <xf numFmtId="0" fontId="41" fillId="12" borderId="0" xfId="0" applyFont="1" applyFill="1" applyAlignment="1">
      <alignment horizontal="center" vertical="center" wrapText="1"/>
    </xf>
    <xf numFmtId="0" fontId="0" fillId="0" borderId="0" xfId="0" applyAlignment="1">
      <alignment wrapText="1"/>
    </xf>
    <xf numFmtId="9" fontId="0" fillId="0" borderId="0" xfId="2" applyFont="1" applyProtection="1"/>
    <xf numFmtId="49" fontId="10" fillId="0" borderId="1" xfId="0" applyNumberFormat="1" applyFont="1" applyBorder="1" applyAlignment="1">
      <alignment horizontal="right"/>
    </xf>
    <xf numFmtId="171" fontId="0" fillId="0" borderId="1" xfId="0" applyNumberFormat="1" applyBorder="1"/>
    <xf numFmtId="0" fontId="0" fillId="0" borderId="1" xfId="0" applyBorder="1"/>
    <xf numFmtId="49" fontId="41" fillId="0" borderId="1" xfId="0" applyNumberFormat="1" applyFont="1" applyBorder="1" applyAlignment="1">
      <alignment horizontal="right"/>
    </xf>
    <xf numFmtId="171" fontId="41" fillId="0" borderId="1" xfId="0" applyNumberFormat="1" applyFont="1" applyBorder="1"/>
    <xf numFmtId="0" fontId="41" fillId="0" borderId="1" xfId="0" applyFont="1" applyBorder="1"/>
    <xf numFmtId="0" fontId="41" fillId="0" borderId="1" xfId="0" applyFont="1" applyBorder="1" applyAlignment="1">
      <alignment horizontal="center"/>
    </xf>
    <xf numFmtId="9" fontId="0" fillId="0" borderId="1" xfId="2" applyFont="1" applyBorder="1" applyProtection="1"/>
    <xf numFmtId="0" fontId="44" fillId="13" borderId="0" xfId="0" applyFont="1" applyFill="1"/>
    <xf numFmtId="0" fontId="10" fillId="0" borderId="1" xfId="0" applyFont="1" applyBorder="1"/>
    <xf numFmtId="0" fontId="14" fillId="0" borderId="0" xfId="0" applyFont="1"/>
    <xf numFmtId="170" fontId="0" fillId="0" borderId="0" xfId="0" applyNumberFormat="1"/>
    <xf numFmtId="0" fontId="9" fillId="0" borderId="0" xfId="0" applyFont="1"/>
    <xf numFmtId="0" fontId="8" fillId="3" borderId="20" xfId="4" applyFont="1" applyFill="1" applyBorder="1" applyAlignment="1">
      <alignment wrapText="1"/>
    </xf>
    <xf numFmtId="0" fontId="8" fillId="3" borderId="3" xfId="4" applyFont="1" applyFill="1" applyBorder="1" applyAlignment="1">
      <alignment wrapText="1"/>
    </xf>
    <xf numFmtId="0" fontId="8" fillId="3" borderId="1" xfId="4" applyFont="1" applyFill="1" applyBorder="1" applyAlignment="1">
      <alignment horizontal="center" wrapText="1"/>
    </xf>
    <xf numFmtId="0" fontId="8" fillId="0" borderId="0" xfId="0" applyFont="1"/>
    <xf numFmtId="0" fontId="6" fillId="3" borderId="0" xfId="0" applyFont="1" applyFill="1"/>
    <xf numFmtId="0" fontId="8" fillId="7" borderId="22" xfId="4" applyFont="1" applyFill="1" applyBorder="1" applyAlignment="1">
      <alignment wrapText="1"/>
    </xf>
    <xf numFmtId="0" fontId="8" fillId="7" borderId="20" xfId="4" applyFont="1" applyFill="1" applyBorder="1" applyAlignment="1">
      <alignment horizontal="left" wrapText="1"/>
    </xf>
    <xf numFmtId="0" fontId="10" fillId="7" borderId="22" xfId="4" applyFont="1" applyFill="1" applyBorder="1" applyAlignment="1">
      <alignment horizontal="left" wrapText="1"/>
    </xf>
    <xf numFmtId="0" fontId="6" fillId="7" borderId="22" xfId="4" applyFont="1" applyFill="1" applyBorder="1" applyAlignment="1">
      <alignment horizontal="left" wrapText="1"/>
    </xf>
    <xf numFmtId="0" fontId="8" fillId="7" borderId="22" xfId="4" applyFont="1" applyFill="1" applyBorder="1" applyAlignment="1">
      <alignment horizontal="left" wrapText="1"/>
    </xf>
    <xf numFmtId="0" fontId="8" fillId="7" borderId="30" xfId="4" applyFont="1" applyFill="1" applyBorder="1" applyAlignment="1">
      <alignment horizontal="left" wrapText="1"/>
    </xf>
    <xf numFmtId="0" fontId="8" fillId="7" borderId="32" xfId="4" applyFont="1" applyFill="1" applyBorder="1" applyAlignment="1">
      <alignment horizontal="left" wrapText="1"/>
    </xf>
    <xf numFmtId="0" fontId="20" fillId="7" borderId="0" xfId="4" applyFont="1" applyFill="1" applyAlignment="1">
      <alignment horizontal="left" vertical="center" wrapText="1"/>
    </xf>
    <xf numFmtId="0" fontId="9" fillId="7" borderId="43" xfId="4" applyFont="1" applyFill="1" applyBorder="1" applyAlignment="1">
      <alignment wrapText="1"/>
    </xf>
    <xf numFmtId="0" fontId="20" fillId="7" borderId="35" xfId="4" applyFont="1" applyFill="1" applyBorder="1" applyAlignment="1">
      <alignment horizontal="left" vertical="center" wrapText="1"/>
    </xf>
    <xf numFmtId="0" fontId="6" fillId="0" borderId="0" xfId="0" applyFont="1" applyAlignment="1">
      <alignment horizontal="center"/>
    </xf>
    <xf numFmtId="165" fontId="6" fillId="3" borderId="56" xfId="3" applyNumberFormat="1" applyFont="1" applyFill="1" applyBorder="1" applyAlignment="1" applyProtection="1"/>
    <xf numFmtId="164" fontId="6" fillId="6" borderId="29" xfId="3" applyNumberFormat="1" applyFont="1" applyBorder="1" applyAlignment="1" applyProtection="1">
      <alignment horizontal="left"/>
      <protection locked="0"/>
    </xf>
    <xf numFmtId="0" fontId="31" fillId="0" borderId="0" xfId="0" applyFont="1"/>
    <xf numFmtId="9" fontId="29" fillId="3" borderId="7" xfId="2" applyFont="1" applyFill="1" applyBorder="1" applyAlignment="1" applyProtection="1">
      <alignment vertical="center" wrapText="1"/>
    </xf>
    <xf numFmtId="9" fontId="29" fillId="3" borderId="17" xfId="2" applyFont="1" applyFill="1" applyBorder="1" applyAlignment="1" applyProtection="1">
      <alignment vertical="center" wrapText="1"/>
    </xf>
    <xf numFmtId="4" fontId="29" fillId="3" borderId="17" xfId="2" applyNumberFormat="1" applyFont="1" applyFill="1" applyBorder="1" applyAlignment="1" applyProtection="1">
      <alignment vertical="center" wrapText="1"/>
    </xf>
    <xf numFmtId="165" fontId="29" fillId="3" borderId="7" xfId="3" applyNumberFormat="1" applyFont="1" applyFill="1" applyBorder="1" applyAlignment="1" applyProtection="1">
      <alignment vertical="center" wrapText="1"/>
    </xf>
    <xf numFmtId="165" fontId="29" fillId="3" borderId="1" xfId="3" applyNumberFormat="1" applyFont="1" applyFill="1" applyBorder="1" applyAlignment="1" applyProtection="1">
      <alignment horizontal="left" vertical="center" wrapText="1"/>
    </xf>
    <xf numFmtId="9" fontId="29" fillId="3" borderId="1" xfId="2" applyFont="1" applyFill="1" applyBorder="1" applyAlignment="1" applyProtection="1">
      <alignment horizontal="right" vertical="center" wrapText="1"/>
    </xf>
    <xf numFmtId="0" fontId="35" fillId="0" borderId="0" xfId="0" applyFont="1" applyAlignment="1">
      <alignment vertical="center"/>
    </xf>
    <xf numFmtId="4" fontId="31" fillId="0" borderId="0" xfId="0" applyNumberFormat="1" applyFont="1"/>
    <xf numFmtId="0" fontId="23" fillId="0" borderId="0" xfId="0" applyFont="1" applyAlignment="1">
      <alignment vertical="center"/>
    </xf>
    <xf numFmtId="4" fontId="0" fillId="0" borderId="0" xfId="0" applyNumberFormat="1"/>
    <xf numFmtId="0" fontId="3" fillId="0" borderId="0" xfId="0" applyFont="1"/>
    <xf numFmtId="0" fontId="31" fillId="0" borderId="0" xfId="0" applyFont="1" applyAlignment="1">
      <alignment vertical="center"/>
    </xf>
    <xf numFmtId="0" fontId="31" fillId="8" borderId="0" xfId="0" applyFont="1" applyFill="1"/>
    <xf numFmtId="0" fontId="29" fillId="3" borderId="34" xfId="0" applyFont="1" applyFill="1" applyBorder="1"/>
    <xf numFmtId="0" fontId="29" fillId="0" borderId="0" xfId="0" applyFont="1"/>
    <xf numFmtId="0" fontId="29" fillId="3" borderId="22" xfId="0" applyFont="1" applyFill="1" applyBorder="1" applyAlignment="1">
      <alignment horizontal="left" vertical="center" wrapText="1"/>
    </xf>
    <xf numFmtId="0" fontId="30" fillId="3" borderId="22" xfId="0" applyFont="1" applyFill="1" applyBorder="1" applyAlignment="1">
      <alignment vertical="center" wrapText="1"/>
    </xf>
    <xf numFmtId="0" fontId="30" fillId="3" borderId="2" xfId="0" applyFont="1" applyFill="1" applyBorder="1" applyAlignment="1">
      <alignment horizontal="center" vertical="center" wrapText="1"/>
    </xf>
    <xf numFmtId="0" fontId="30" fillId="3" borderId="1"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0" fillId="3" borderId="23" xfId="0" applyFont="1" applyFill="1" applyBorder="1" applyAlignment="1">
      <alignment horizontal="center" vertical="center" wrapText="1"/>
    </xf>
    <xf numFmtId="0" fontId="32" fillId="0" borderId="0" xfId="0" applyFont="1"/>
    <xf numFmtId="0" fontId="30" fillId="3" borderId="47" xfId="4" applyFont="1" applyFill="1" applyBorder="1" applyAlignment="1">
      <alignment horizontal="left" wrapText="1"/>
    </xf>
    <xf numFmtId="0" fontId="30" fillId="3" borderId="0" xfId="0" applyFont="1" applyFill="1" applyAlignment="1">
      <alignment horizontal="center" vertical="center" wrapText="1"/>
    </xf>
    <xf numFmtId="0" fontId="30" fillId="3" borderId="33" xfId="0" applyFont="1" applyFill="1" applyBorder="1" applyAlignment="1">
      <alignment horizontal="center" vertical="center" wrapText="1"/>
    </xf>
    <xf numFmtId="0" fontId="30" fillId="3" borderId="32" xfId="4" applyFont="1" applyFill="1" applyBorder="1" applyAlignment="1">
      <alignment vertical="center" wrapText="1"/>
    </xf>
    <xf numFmtId="0" fontId="30" fillId="3" borderId="0" xfId="4" applyFont="1" applyFill="1" applyAlignment="1">
      <alignment vertical="center" wrapText="1"/>
    </xf>
    <xf numFmtId="14" fontId="30" fillId="3" borderId="1" xfId="4" applyNumberFormat="1" applyFont="1" applyFill="1" applyBorder="1" applyAlignment="1">
      <alignment horizontal="center" vertical="center" wrapText="1"/>
    </xf>
    <xf numFmtId="169" fontId="30" fillId="11" borderId="68" xfId="0" applyNumberFormat="1" applyFont="1" applyFill="1" applyBorder="1" applyAlignment="1">
      <alignment horizontal="right" wrapText="1"/>
    </xf>
    <xf numFmtId="169" fontId="30" fillId="11" borderId="68" xfId="0" applyNumberFormat="1" applyFont="1" applyFill="1" applyBorder="1" applyAlignment="1">
      <alignment horizontal="center" wrapText="1"/>
    </xf>
    <xf numFmtId="169" fontId="30" fillId="11" borderId="68" xfId="0" applyNumberFormat="1" applyFont="1" applyFill="1" applyBorder="1" applyAlignment="1">
      <alignment horizontal="center" vertical="center" wrapText="1"/>
    </xf>
    <xf numFmtId="169" fontId="30" fillId="11" borderId="88" xfId="0" applyNumberFormat="1" applyFont="1" applyFill="1" applyBorder="1" applyAlignment="1">
      <alignment horizontal="right" wrapText="1"/>
    </xf>
    <xf numFmtId="9" fontId="30" fillId="11" borderId="90" xfId="2" applyFont="1" applyFill="1" applyBorder="1" applyAlignment="1" applyProtection="1">
      <alignment horizontal="right" wrapText="1"/>
    </xf>
    <xf numFmtId="168" fontId="0" fillId="0" borderId="0" xfId="0" applyNumberFormat="1"/>
    <xf numFmtId="0" fontId="39" fillId="3" borderId="0" xfId="0" applyFont="1" applyFill="1" applyAlignment="1">
      <alignment horizontal="center"/>
    </xf>
    <xf numFmtId="0" fontId="39" fillId="3" borderId="33" xfId="0" applyFont="1" applyFill="1" applyBorder="1" applyAlignment="1">
      <alignment horizontal="center"/>
    </xf>
    <xf numFmtId="165" fontId="29" fillId="3" borderId="1" xfId="3" applyNumberFormat="1" applyFont="1" applyFill="1" applyBorder="1" applyAlignment="1" applyProtection="1">
      <alignment horizontal="center" vertical="center"/>
    </xf>
    <xf numFmtId="0" fontId="15" fillId="7" borderId="22" xfId="0" applyFont="1" applyFill="1" applyBorder="1" applyAlignment="1">
      <alignment vertical="center" wrapText="1"/>
    </xf>
    <xf numFmtId="0" fontId="15" fillId="7" borderId="1" xfId="0" applyFont="1" applyFill="1" applyBorder="1" applyAlignment="1">
      <alignment horizontal="center" vertical="center" wrapText="1"/>
    </xf>
    <xf numFmtId="0" fontId="15" fillId="7" borderId="23" xfId="0" applyFont="1" applyFill="1" applyBorder="1" applyAlignment="1">
      <alignment horizontal="center" vertical="center"/>
    </xf>
    <xf numFmtId="0" fontId="15" fillId="0" borderId="22" xfId="0" applyFont="1" applyBorder="1" applyAlignment="1">
      <alignment vertical="center" wrapText="1"/>
    </xf>
    <xf numFmtId="0" fontId="16" fillId="0" borderId="1" xfId="0" applyFont="1" applyBorder="1" applyAlignment="1">
      <alignment horizontal="center" vertical="center" wrapText="1"/>
    </xf>
    <xf numFmtId="0" fontId="16" fillId="0" borderId="23" xfId="0" applyFont="1" applyBorder="1" applyAlignment="1">
      <alignment horizontal="left" vertical="center" wrapText="1"/>
    </xf>
    <xf numFmtId="0" fontId="16" fillId="0" borderId="23" xfId="0" applyFont="1" applyBorder="1" applyAlignment="1">
      <alignment vertical="center" wrapText="1"/>
    </xf>
    <xf numFmtId="0" fontId="0" fillId="0" borderId="0" xfId="0" applyAlignment="1">
      <alignment horizontal="center"/>
    </xf>
    <xf numFmtId="20" fontId="0" fillId="0" borderId="0" xfId="0" applyNumberFormat="1"/>
    <xf numFmtId="0" fontId="41" fillId="3" borderId="0" xfId="0" applyFont="1" applyFill="1" applyAlignment="1">
      <alignment horizontal="center" vertical="center" wrapText="1"/>
    </xf>
    <xf numFmtId="9" fontId="0" fillId="3" borderId="0" xfId="2" applyFont="1" applyFill="1" applyBorder="1" applyProtection="1"/>
    <xf numFmtId="0" fontId="29" fillId="6" borderId="2" xfId="3" applyNumberFormat="1" applyFont="1" applyBorder="1" applyAlignment="1" applyProtection="1">
      <alignment horizontal="right" vertical="center" wrapText="1"/>
      <protection locked="0"/>
    </xf>
    <xf numFmtId="167" fontId="29" fillId="6" borderId="5" xfId="3" applyNumberFormat="1" applyFont="1" applyBorder="1" applyAlignment="1" applyProtection="1">
      <alignment vertical="center" wrapText="1"/>
      <protection locked="0"/>
    </xf>
    <xf numFmtId="9" fontId="29" fillId="6" borderId="5" xfId="2" applyFont="1" applyFill="1" applyBorder="1" applyAlignment="1" applyProtection="1">
      <alignment vertical="center" wrapText="1"/>
      <protection locked="0"/>
    </xf>
    <xf numFmtId="165" fontId="29" fillId="3" borderId="1" xfId="3" applyNumberFormat="1" applyFont="1" applyFill="1" applyBorder="1" applyAlignment="1" applyProtection="1">
      <alignment vertical="center" wrapText="1"/>
    </xf>
    <xf numFmtId="0" fontId="29" fillId="3" borderId="5" xfId="0" applyFont="1" applyFill="1" applyBorder="1" applyAlignment="1">
      <alignment horizontal="center" wrapText="1"/>
    </xf>
    <xf numFmtId="165" fontId="30" fillId="3" borderId="2" xfId="0" applyNumberFormat="1" applyFont="1" applyFill="1" applyBorder="1" applyAlignment="1">
      <alignment wrapText="1"/>
    </xf>
    <xf numFmtId="167" fontId="29" fillId="6" borderId="14" xfId="3" applyNumberFormat="1" applyFont="1" applyBorder="1" applyAlignment="1" applyProtection="1">
      <protection locked="0"/>
    </xf>
    <xf numFmtId="167" fontId="29" fillId="6" borderId="50" xfId="3" applyNumberFormat="1" applyFont="1" applyBorder="1" applyAlignment="1" applyProtection="1">
      <protection locked="0"/>
    </xf>
    <xf numFmtId="10" fontId="29" fillId="6" borderId="14" xfId="2" applyNumberFormat="1" applyFont="1" applyFill="1" applyBorder="1" applyAlignment="1" applyProtection="1">
      <alignment horizontal="center"/>
      <protection locked="0"/>
    </xf>
    <xf numFmtId="10" fontId="29" fillId="6" borderId="50" xfId="2" applyNumberFormat="1" applyFont="1" applyFill="1" applyBorder="1" applyAlignment="1" applyProtection="1">
      <alignment horizontal="center"/>
      <protection locked="0"/>
    </xf>
    <xf numFmtId="167" fontId="29" fillId="6" borderId="63" xfId="3" applyNumberFormat="1" applyFont="1" applyBorder="1" applyAlignment="1" applyProtection="1">
      <protection locked="0"/>
    </xf>
    <xf numFmtId="167" fontId="29" fillId="3" borderId="62" xfId="3" applyNumberFormat="1" applyFont="1" applyFill="1" applyBorder="1" applyAlignment="1" applyProtection="1"/>
    <xf numFmtId="167" fontId="29" fillId="6" borderId="0" xfId="3" applyNumberFormat="1" applyFont="1" applyBorder="1" applyAlignment="1" applyProtection="1">
      <protection locked="0"/>
    </xf>
    <xf numFmtId="167" fontId="29" fillId="3" borderId="21" xfId="3" applyNumberFormat="1" applyFont="1" applyFill="1" applyBorder="1" applyAlignment="1" applyProtection="1"/>
    <xf numFmtId="167" fontId="29" fillId="6" borderId="1" xfId="3" applyNumberFormat="1" applyFont="1" applyBorder="1" applyAlignment="1" applyProtection="1">
      <protection locked="0"/>
    </xf>
    <xf numFmtId="167" fontId="29" fillId="3" borderId="1" xfId="3" applyNumberFormat="1" applyFont="1" applyFill="1" applyBorder="1" applyAlignment="1" applyProtection="1"/>
    <xf numFmtId="167" fontId="29" fillId="3" borderId="5" xfId="3" applyNumberFormat="1" applyFont="1" applyFill="1" applyBorder="1" applyAlignment="1" applyProtection="1"/>
    <xf numFmtId="167" fontId="29" fillId="3" borderId="23" xfId="3" applyNumberFormat="1" applyFont="1" applyFill="1" applyBorder="1" applyAlignment="1" applyProtection="1"/>
    <xf numFmtId="172" fontId="6" fillId="3" borderId="23" xfId="3" applyNumberFormat="1" applyFont="1" applyFill="1" applyBorder="1" applyAlignment="1" applyProtection="1"/>
    <xf numFmtId="172" fontId="6" fillId="3" borderId="22" xfId="3" applyNumberFormat="1" applyFont="1" applyFill="1" applyBorder="1" applyAlignment="1" applyProtection="1"/>
    <xf numFmtId="172" fontId="6" fillId="6" borderId="29" xfId="3" applyNumberFormat="1" applyFont="1" applyBorder="1" applyAlignment="1" applyProtection="1">
      <protection locked="0"/>
    </xf>
    <xf numFmtId="172" fontId="8" fillId="3" borderId="23" xfId="3" applyNumberFormat="1" applyFont="1" applyFill="1" applyBorder="1" applyAlignment="1" applyProtection="1"/>
    <xf numFmtId="172" fontId="8" fillId="3" borderId="22" xfId="3" applyNumberFormat="1" applyFont="1" applyFill="1" applyBorder="1" applyAlignment="1" applyProtection="1"/>
    <xf numFmtId="172" fontId="8" fillId="3" borderId="56" xfId="3" applyNumberFormat="1" applyFont="1" applyFill="1" applyBorder="1" applyAlignment="1" applyProtection="1"/>
    <xf numFmtId="172" fontId="8" fillId="3" borderId="23" xfId="1" applyNumberFormat="1" applyFont="1" applyFill="1" applyBorder="1" applyAlignment="1" applyProtection="1">
      <alignment horizontal="right"/>
    </xf>
    <xf numFmtId="172" fontId="8" fillId="3" borderId="22" xfId="1" applyNumberFormat="1" applyFont="1" applyFill="1" applyBorder="1" applyAlignment="1" applyProtection="1">
      <alignment horizontal="right"/>
    </xf>
    <xf numFmtId="172" fontId="6" fillId="3" borderId="23" xfId="3" applyNumberFormat="1" applyFont="1" applyFill="1" applyBorder="1" applyAlignment="1" applyProtection="1">
      <alignment horizontal="right"/>
    </xf>
    <xf numFmtId="172" fontId="6" fillId="3" borderId="22" xfId="3" applyNumberFormat="1" applyFont="1" applyFill="1" applyBorder="1" applyAlignment="1" applyProtection="1">
      <alignment horizontal="right"/>
    </xf>
    <xf numFmtId="172" fontId="6" fillId="6" borderId="29" xfId="3" applyNumberFormat="1" applyFont="1" applyBorder="1" applyAlignment="1" applyProtection="1">
      <alignment horizontal="right"/>
      <protection locked="0"/>
    </xf>
    <xf numFmtId="172" fontId="6" fillId="6" borderId="58" xfId="3" applyNumberFormat="1" applyFont="1" applyBorder="1" applyAlignment="1" applyProtection="1">
      <alignment horizontal="right"/>
      <protection locked="0"/>
    </xf>
    <xf numFmtId="172" fontId="8" fillId="3" borderId="23" xfId="3" applyNumberFormat="1" applyFont="1" applyFill="1" applyBorder="1" applyAlignment="1" applyProtection="1">
      <alignment horizontal="right"/>
    </xf>
    <xf numFmtId="172" fontId="8" fillId="3" borderId="22" xfId="3" applyNumberFormat="1" applyFont="1" applyFill="1" applyBorder="1" applyAlignment="1" applyProtection="1">
      <alignment horizontal="right"/>
    </xf>
    <xf numFmtId="172" fontId="8" fillId="3" borderId="56" xfId="3" applyNumberFormat="1" applyFont="1" applyFill="1" applyBorder="1" applyAlignment="1" applyProtection="1">
      <alignment horizontal="right"/>
    </xf>
    <xf numFmtId="172" fontId="8" fillId="3" borderId="1" xfId="1" applyNumberFormat="1" applyFont="1" applyFill="1" applyBorder="1" applyAlignment="1" applyProtection="1"/>
    <xf numFmtId="172" fontId="6" fillId="3" borderId="1" xfId="3" applyNumberFormat="1" applyFont="1" applyFill="1" applyBorder="1" applyAlignment="1" applyProtection="1"/>
    <xf numFmtId="172" fontId="6" fillId="6" borderId="37" xfId="3" applyNumberFormat="1" applyFont="1" applyBorder="1" applyAlignment="1" applyProtection="1">
      <protection locked="0"/>
    </xf>
    <xf numFmtId="172" fontId="8" fillId="3" borderId="1" xfId="3" applyNumberFormat="1" applyFont="1" applyFill="1" applyBorder="1" applyAlignment="1" applyProtection="1"/>
    <xf numFmtId="172" fontId="8" fillId="3" borderId="5" xfId="3" applyNumberFormat="1" applyFont="1" applyFill="1" applyBorder="1" applyAlignment="1" applyProtection="1"/>
    <xf numFmtId="172" fontId="6" fillId="3" borderId="5" xfId="3" applyNumberFormat="1" applyFont="1" applyFill="1" applyBorder="1" applyAlignment="1" applyProtection="1"/>
    <xf numFmtId="167" fontId="8" fillId="3" borderId="56" xfId="1" applyNumberFormat="1" applyFont="1" applyFill="1" applyBorder="1" applyAlignment="1" applyProtection="1"/>
    <xf numFmtId="167" fontId="10" fillId="6" borderId="13" xfId="3" applyNumberFormat="1" applyFont="1" applyBorder="1" applyAlignment="1" applyProtection="1">
      <protection locked="0"/>
    </xf>
    <xf numFmtId="167" fontId="6" fillId="3" borderId="13" xfId="3" applyNumberFormat="1" applyFont="1" applyFill="1" applyBorder="1" applyAlignment="1" applyProtection="1"/>
    <xf numFmtId="167" fontId="10" fillId="6" borderId="11" xfId="3" applyNumberFormat="1" applyFont="1" applyAlignment="1" applyProtection="1">
      <protection locked="0"/>
    </xf>
    <xf numFmtId="167" fontId="10" fillId="3" borderId="11" xfId="3" applyNumberFormat="1" applyFont="1" applyFill="1" applyAlignment="1" applyProtection="1"/>
    <xf numFmtId="167" fontId="10" fillId="6" borderId="39" xfId="3" applyNumberFormat="1" applyFont="1" applyBorder="1" applyAlignment="1" applyProtection="1">
      <protection locked="0"/>
    </xf>
    <xf numFmtId="167" fontId="10" fillId="3" borderId="39" xfId="3" applyNumberFormat="1" applyFont="1" applyFill="1" applyBorder="1" applyAlignment="1" applyProtection="1"/>
    <xf numFmtId="167" fontId="6" fillId="3" borderId="46" xfId="1" applyNumberFormat="1" applyFont="1" applyFill="1" applyBorder="1" applyAlignment="1" applyProtection="1"/>
    <xf numFmtId="167" fontId="6" fillId="3" borderId="6" xfId="1" applyNumberFormat="1" applyFont="1" applyFill="1" applyBorder="1" applyAlignment="1" applyProtection="1"/>
    <xf numFmtId="172" fontId="6" fillId="6" borderId="32" xfId="3" applyNumberFormat="1" applyFont="1" applyBorder="1" applyAlignment="1" applyProtection="1">
      <alignment horizontal="right"/>
      <protection locked="0"/>
    </xf>
    <xf numFmtId="165" fontId="6" fillId="6" borderId="58" xfId="3" applyNumberFormat="1" applyFont="1" applyBorder="1" applyAlignment="1" applyProtection="1">
      <alignment horizontal="left"/>
      <protection locked="0"/>
    </xf>
    <xf numFmtId="165" fontId="6" fillId="6" borderId="32" xfId="3" applyNumberFormat="1" applyFont="1" applyBorder="1" applyAlignment="1" applyProtection="1">
      <alignment horizontal="left"/>
      <protection locked="0"/>
    </xf>
    <xf numFmtId="172" fontId="6" fillId="6" borderId="43" xfId="3" applyNumberFormat="1" applyFont="1" applyBorder="1" applyAlignment="1" applyProtection="1">
      <alignment horizontal="right"/>
      <protection locked="0"/>
    </xf>
    <xf numFmtId="165" fontId="6" fillId="6" borderId="99" xfId="3" applyNumberFormat="1" applyFont="1" applyBorder="1" applyAlignment="1" applyProtection="1">
      <protection locked="0"/>
    </xf>
    <xf numFmtId="172" fontId="6" fillId="6" borderId="100" xfId="3" applyNumberFormat="1" applyFont="1" applyBorder="1" applyAlignment="1" applyProtection="1">
      <protection locked="0"/>
    </xf>
    <xf numFmtId="0" fontId="21" fillId="3" borderId="0" xfId="0" applyFont="1" applyFill="1"/>
    <xf numFmtId="0" fontId="0" fillId="0" borderId="1" xfId="0" applyBorder="1" applyAlignment="1">
      <alignment horizontal="left" vertical="top" wrapText="1"/>
    </xf>
    <xf numFmtId="0" fontId="0" fillId="0" borderId="0" xfId="0" applyAlignment="1">
      <alignment vertical="top" wrapText="1"/>
    </xf>
    <xf numFmtId="0" fontId="0" fillId="0" borderId="1" xfId="0" applyBorder="1" applyAlignment="1">
      <alignment horizontal="left"/>
    </xf>
    <xf numFmtId="0" fontId="49" fillId="0" borderId="0" xfId="0" applyFont="1" applyAlignment="1">
      <alignment vertical="top" wrapText="1"/>
    </xf>
    <xf numFmtId="0" fontId="49" fillId="0" borderId="0" xfId="0" applyFont="1"/>
    <xf numFmtId="0" fontId="6" fillId="3" borderId="22" xfId="0" applyFont="1" applyFill="1" applyBorder="1" applyAlignment="1">
      <alignment horizontal="left"/>
    </xf>
    <xf numFmtId="167" fontId="6" fillId="3" borderId="117" xfId="3" applyNumberFormat="1" applyFont="1" applyFill="1" applyBorder="1" applyAlignment="1" applyProtection="1">
      <alignment horizontal="center"/>
    </xf>
    <xf numFmtId="167" fontId="6" fillId="3" borderId="101" xfId="3" applyNumberFormat="1" applyFont="1" applyFill="1" applyBorder="1" applyAlignment="1" applyProtection="1">
      <alignment horizontal="center"/>
    </xf>
    <xf numFmtId="0" fontId="13" fillId="3" borderId="22" xfId="0" applyFont="1" applyFill="1" applyBorder="1"/>
    <xf numFmtId="0" fontId="13" fillId="3" borderId="23" xfId="0" applyFont="1" applyFill="1" applyBorder="1" applyAlignment="1">
      <alignment horizontal="center"/>
    </xf>
    <xf numFmtId="0" fontId="6" fillId="3" borderId="22" xfId="4" applyFont="1" applyFill="1" applyBorder="1" applyAlignment="1">
      <alignment wrapText="1"/>
    </xf>
    <xf numFmtId="0" fontId="6" fillId="3" borderId="42" xfId="4" applyFont="1" applyFill="1" applyBorder="1" applyAlignment="1">
      <alignment horizontal="left" wrapText="1"/>
    </xf>
    <xf numFmtId="0" fontId="22" fillId="3" borderId="30" xfId="4" applyFont="1" applyFill="1" applyBorder="1" applyAlignment="1">
      <alignment horizontal="left" wrapText="1"/>
    </xf>
    <xf numFmtId="0" fontId="22" fillId="3" borderId="20" xfId="4" applyFont="1" applyFill="1" applyBorder="1" applyAlignment="1">
      <alignment horizontal="left" wrapText="1"/>
    </xf>
    <xf numFmtId="0" fontId="10" fillId="3" borderId="24" xfId="4" applyFont="1" applyFill="1" applyBorder="1" applyAlignment="1">
      <alignment horizontal="left" wrapText="1"/>
    </xf>
    <xf numFmtId="165" fontId="29" fillId="3" borderId="1" xfId="3" applyNumberFormat="1" applyFont="1" applyFill="1" applyBorder="1" applyAlignment="1" applyProtection="1">
      <alignment horizontal="center" vertical="center" wrapText="1"/>
    </xf>
    <xf numFmtId="0" fontId="8" fillId="3" borderId="20" xfId="4" applyFont="1" applyFill="1" applyBorder="1" applyAlignment="1">
      <alignment horizontal="left" wrapText="1"/>
    </xf>
    <xf numFmtId="0" fontId="30" fillId="9" borderId="1" xfId="0" applyFont="1" applyFill="1" applyBorder="1" applyAlignment="1" applyProtection="1">
      <alignment horizontal="center" vertical="center" wrapText="1"/>
      <protection locked="0"/>
    </xf>
    <xf numFmtId="14" fontId="29" fillId="6" borderId="121" xfId="3" applyNumberFormat="1" applyFont="1" applyBorder="1" applyAlignment="1" applyProtection="1">
      <alignment horizontal="center"/>
      <protection locked="0"/>
    </xf>
    <xf numFmtId="167" fontId="29" fillId="6" borderId="121" xfId="3" applyNumberFormat="1" applyFont="1" applyBorder="1" applyAlignment="1" applyProtection="1">
      <protection locked="0"/>
    </xf>
    <xf numFmtId="167" fontId="29" fillId="6" borderId="122" xfId="3" applyNumberFormat="1" applyFont="1" applyBorder="1" applyAlignment="1" applyProtection="1">
      <protection locked="0"/>
    </xf>
    <xf numFmtId="14" fontId="29" fillId="6" borderId="13" xfId="3" applyNumberFormat="1" applyFont="1" applyBorder="1" applyAlignment="1" applyProtection="1">
      <alignment horizontal="center"/>
      <protection locked="0"/>
    </xf>
    <xf numFmtId="14" fontId="29" fillId="6" borderId="123" xfId="3" applyNumberFormat="1" applyFont="1" applyBorder="1" applyAlignment="1" applyProtection="1">
      <alignment horizontal="center"/>
      <protection locked="0"/>
    </xf>
    <xf numFmtId="0" fontId="30" fillId="3" borderId="124" xfId="4" applyFont="1" applyFill="1" applyBorder="1" applyAlignment="1">
      <alignment vertical="center" wrapText="1"/>
    </xf>
    <xf numFmtId="0" fontId="30" fillId="3" borderId="3" xfId="4" applyFont="1" applyFill="1" applyBorder="1" applyAlignment="1">
      <alignment vertical="center" wrapText="1"/>
    </xf>
    <xf numFmtId="167" fontId="30" fillId="3" borderId="2" xfId="3" applyNumberFormat="1" applyFont="1" applyFill="1" applyBorder="1" applyAlignment="1" applyProtection="1"/>
    <xf numFmtId="165" fontId="13" fillId="3" borderId="0" xfId="3" applyNumberFormat="1" applyFont="1" applyFill="1" applyBorder="1" applyAlignment="1" applyProtection="1"/>
    <xf numFmtId="0" fontId="13" fillId="3" borderId="0" xfId="0" applyFont="1" applyFill="1" applyAlignment="1">
      <alignment horizontal="center" vertical="center" wrapText="1"/>
    </xf>
    <xf numFmtId="0" fontId="13" fillId="3" borderId="33" xfId="0" applyFont="1" applyFill="1" applyBorder="1" applyAlignment="1">
      <alignment horizontal="center" vertical="center" wrapText="1"/>
    </xf>
    <xf numFmtId="0" fontId="50" fillId="0" borderId="0" xfId="0" applyFont="1"/>
    <xf numFmtId="0" fontId="10" fillId="3" borderId="38" xfId="0" applyFont="1" applyFill="1" applyBorder="1"/>
    <xf numFmtId="0" fontId="6" fillId="3" borderId="59" xfId="0" applyFont="1" applyFill="1" applyBorder="1"/>
    <xf numFmtId="0" fontId="6" fillId="3" borderId="0" xfId="0" applyFont="1" applyFill="1" applyAlignment="1">
      <alignment horizontal="right"/>
    </xf>
    <xf numFmtId="0" fontId="8" fillId="3" borderId="23" xfId="4" applyFont="1" applyFill="1" applyBorder="1" applyAlignment="1">
      <alignment horizontal="center" wrapText="1"/>
    </xf>
    <xf numFmtId="0" fontId="8" fillId="3" borderId="22" xfId="4" applyFont="1" applyFill="1" applyBorder="1" applyAlignment="1">
      <alignment horizontal="center" wrapText="1"/>
    </xf>
    <xf numFmtId="0" fontId="8" fillId="3" borderId="1" xfId="4" quotePrefix="1" applyFont="1" applyFill="1" applyBorder="1" applyAlignment="1">
      <alignment horizontal="center" wrapText="1"/>
    </xf>
    <xf numFmtId="0" fontId="10" fillId="3" borderId="20" xfId="4" applyFont="1" applyFill="1" applyBorder="1" applyAlignment="1">
      <alignment horizontal="left" wrapText="1"/>
    </xf>
    <xf numFmtId="0" fontId="13" fillId="3" borderId="1" xfId="5" quotePrefix="1" applyFont="1" applyFill="1" applyBorder="1" applyAlignment="1">
      <alignment horizontal="center" vertical="center" wrapText="1"/>
    </xf>
    <xf numFmtId="0" fontId="10" fillId="3" borderId="1" xfId="5" quotePrefix="1" applyFont="1" applyFill="1" applyBorder="1" applyAlignment="1">
      <alignment horizontal="center" vertical="center" wrapText="1"/>
    </xf>
    <xf numFmtId="0" fontId="6" fillId="3" borderId="20" xfId="4" applyFont="1" applyFill="1" applyBorder="1" applyAlignment="1">
      <alignment horizontal="left" wrapText="1"/>
    </xf>
    <xf numFmtId="0" fontId="13" fillId="3" borderId="1" xfId="4" applyFont="1" applyFill="1" applyBorder="1" applyAlignment="1">
      <alignment horizontal="center" wrapText="1"/>
    </xf>
    <xf numFmtId="0" fontId="10" fillId="3" borderId="1" xfId="4" applyFont="1" applyFill="1" applyBorder="1" applyAlignment="1">
      <alignment horizontal="center" wrapText="1"/>
    </xf>
    <xf numFmtId="0" fontId="6" fillId="3" borderId="1" xfId="4" applyFont="1" applyFill="1" applyBorder="1" applyAlignment="1">
      <alignment horizontal="center" wrapText="1"/>
    </xf>
    <xf numFmtId="0" fontId="8" fillId="3" borderId="48" xfId="4" applyFont="1" applyFill="1" applyBorder="1" applyAlignment="1">
      <alignment horizontal="center" wrapText="1"/>
    </xf>
    <xf numFmtId="0" fontId="8" fillId="3" borderId="56" xfId="4" applyFont="1" applyFill="1" applyBorder="1" applyAlignment="1">
      <alignment horizontal="center" wrapText="1"/>
    </xf>
    <xf numFmtId="0" fontId="8" fillId="3" borderId="56" xfId="4" applyFont="1" applyFill="1" applyBorder="1" applyAlignment="1">
      <alignment wrapText="1"/>
    </xf>
    <xf numFmtId="172" fontId="7" fillId="3" borderId="56" xfId="4" applyNumberFormat="1" applyFont="1" applyFill="1" applyBorder="1" applyAlignment="1">
      <alignment horizontal="left"/>
    </xf>
    <xf numFmtId="0" fontId="8" fillId="3" borderId="0" xfId="4" applyFont="1" applyFill="1" applyAlignment="1">
      <alignment wrapText="1"/>
    </xf>
    <xf numFmtId="0" fontId="8" fillId="3" borderId="6" xfId="4" applyFont="1" applyFill="1" applyBorder="1" applyAlignment="1">
      <alignment horizontal="center" wrapText="1"/>
    </xf>
    <xf numFmtId="0" fontId="7" fillId="3" borderId="0" xfId="4" applyFont="1" applyFill="1" applyAlignment="1">
      <alignment horizontal="left" wrapText="1"/>
    </xf>
    <xf numFmtId="0" fontId="7" fillId="3" borderId="0" xfId="4" applyFont="1" applyFill="1" applyAlignment="1">
      <alignment horizontal="center" wrapText="1"/>
    </xf>
    <xf numFmtId="167" fontId="8" fillId="3" borderId="4" xfId="4" applyNumberFormat="1" applyFont="1" applyFill="1" applyBorder="1" applyAlignment="1">
      <alignment horizontal="center" vertical="center" wrapText="1"/>
    </xf>
    <xf numFmtId="0" fontId="6" fillId="3" borderId="0" xfId="0" applyFont="1" applyFill="1" applyAlignment="1">
      <alignment horizontal="center"/>
    </xf>
    <xf numFmtId="164" fontId="6" fillId="3" borderId="0" xfId="0" applyNumberFormat="1" applyFont="1" applyFill="1"/>
    <xf numFmtId="0" fontId="8" fillId="3" borderId="42" xfId="4" applyFont="1" applyFill="1" applyBorder="1" applyAlignment="1">
      <alignment wrapText="1"/>
    </xf>
    <xf numFmtId="0" fontId="8" fillId="3" borderId="4" xfId="4" applyFont="1" applyFill="1" applyBorder="1" applyAlignment="1">
      <alignment wrapText="1"/>
    </xf>
    <xf numFmtId="0" fontId="7" fillId="3" borderId="4" xfId="4" applyFont="1" applyFill="1" applyBorder="1" applyAlignment="1">
      <alignment horizontal="left" wrapText="1"/>
    </xf>
    <xf numFmtId="0" fontId="7" fillId="3" borderId="4" xfId="4" applyFont="1" applyFill="1" applyBorder="1" applyAlignment="1">
      <alignment horizontal="center" wrapText="1"/>
    </xf>
    <xf numFmtId="167" fontId="30" fillId="3" borderId="1" xfId="3" applyNumberFormat="1" applyFont="1" applyFill="1" applyBorder="1" applyAlignment="1" applyProtection="1"/>
    <xf numFmtId="0" fontId="8" fillId="3" borderId="3" xfId="4" applyFont="1" applyFill="1" applyBorder="1" applyAlignment="1">
      <alignment horizontal="left" wrapText="1"/>
    </xf>
    <xf numFmtId="167" fontId="30" fillId="3" borderId="51" xfId="3" applyNumberFormat="1" applyFont="1" applyFill="1" applyBorder="1" applyAlignment="1" applyProtection="1"/>
    <xf numFmtId="167" fontId="30" fillId="3" borderId="53" xfId="3" applyNumberFormat="1" applyFont="1" applyFill="1" applyBorder="1" applyAlignment="1" applyProtection="1"/>
    <xf numFmtId="0" fontId="30" fillId="3" borderId="32" xfId="0" applyFont="1" applyFill="1" applyBorder="1" applyAlignment="1">
      <alignment wrapText="1"/>
    </xf>
    <xf numFmtId="0" fontId="29" fillId="3" borderId="32" xfId="0" applyFont="1" applyFill="1" applyBorder="1"/>
    <xf numFmtId="0" fontId="29" fillId="3" borderId="0" xfId="0" applyFont="1" applyFill="1"/>
    <xf numFmtId="0" fontId="51" fillId="3" borderId="33" xfId="0" applyFont="1" applyFill="1" applyBorder="1"/>
    <xf numFmtId="0" fontId="13" fillId="3" borderId="0" xfId="0" applyFont="1" applyFill="1" applyAlignment="1">
      <alignment horizontal="left" vertical="center" wrapText="1"/>
    </xf>
    <xf numFmtId="167" fontId="29" fillId="3" borderId="1" xfId="0" applyNumberFormat="1" applyFont="1" applyFill="1" applyBorder="1"/>
    <xf numFmtId="167" fontId="29" fillId="3" borderId="5" xfId="0" applyNumberFormat="1" applyFont="1" applyFill="1" applyBorder="1"/>
    <xf numFmtId="167" fontId="29" fillId="3" borderId="23" xfId="0" applyNumberFormat="1" applyFont="1" applyFill="1" applyBorder="1"/>
    <xf numFmtId="0" fontId="29" fillId="3" borderId="35" xfId="0" applyFont="1" applyFill="1" applyBorder="1"/>
    <xf numFmtId="167" fontId="29" fillId="3" borderId="48" xfId="0" applyNumberFormat="1" applyFont="1" applyFill="1" applyBorder="1"/>
    <xf numFmtId="167" fontId="29" fillId="3" borderId="64" xfId="0" applyNumberFormat="1" applyFont="1" applyFill="1" applyBorder="1"/>
    <xf numFmtId="167" fontId="29" fillId="3" borderId="49" xfId="0" applyNumberFormat="1" applyFont="1" applyFill="1" applyBorder="1"/>
    <xf numFmtId="0" fontId="8" fillId="3" borderId="0" xfId="4" applyFont="1" applyFill="1" applyAlignment="1">
      <alignment horizontal="left" wrapText="1"/>
    </xf>
    <xf numFmtId="172" fontId="8" fillId="3" borderId="0" xfId="3" applyNumberFormat="1" applyFont="1" applyFill="1" applyBorder="1" applyAlignment="1" applyProtection="1">
      <alignment horizontal="right"/>
    </xf>
    <xf numFmtId="172" fontId="8" fillId="3" borderId="0" xfId="3" applyNumberFormat="1" applyFont="1" applyFill="1" applyBorder="1" applyAlignment="1" applyProtection="1"/>
    <xf numFmtId="164" fontId="8" fillId="3" borderId="0" xfId="3" applyNumberFormat="1" applyFont="1" applyFill="1" applyBorder="1" applyAlignment="1" applyProtection="1">
      <alignment horizontal="center"/>
    </xf>
    <xf numFmtId="172" fontId="7" fillId="3" borderId="0" xfId="4" applyNumberFormat="1" applyFont="1" applyFill="1" applyAlignment="1">
      <alignment horizontal="left"/>
    </xf>
    <xf numFmtId="0" fontId="8" fillId="3" borderId="2" xfId="4" applyFont="1" applyFill="1" applyBorder="1" applyAlignment="1">
      <alignment wrapText="1"/>
    </xf>
    <xf numFmtId="165" fontId="29" fillId="3" borderId="1" xfId="3" applyNumberFormat="1" applyFont="1" applyFill="1" applyBorder="1" applyAlignment="1" applyProtection="1">
      <alignment horizontal="center"/>
    </xf>
    <xf numFmtId="0" fontId="8" fillId="3" borderId="2" xfId="4" applyFont="1" applyFill="1" applyBorder="1" applyAlignment="1">
      <alignment horizontal="left" wrapText="1"/>
    </xf>
    <xf numFmtId="0" fontId="8" fillId="7" borderId="31" xfId="4" applyFont="1" applyFill="1" applyBorder="1" applyAlignment="1">
      <alignment horizontal="left" wrapText="1"/>
    </xf>
    <xf numFmtId="0" fontId="10" fillId="3" borderId="125" xfId="0" applyFont="1" applyFill="1" applyBorder="1" applyAlignment="1">
      <alignment horizontal="left"/>
    </xf>
    <xf numFmtId="0" fontId="8" fillId="17" borderId="125" xfId="4" applyFont="1" applyFill="1" applyBorder="1" applyAlignment="1">
      <alignment wrapText="1"/>
    </xf>
    <xf numFmtId="0" fontId="8" fillId="17" borderId="125" xfId="4" applyFont="1" applyFill="1" applyBorder="1" applyAlignment="1">
      <alignment horizontal="center" wrapText="1"/>
    </xf>
    <xf numFmtId="0" fontId="8" fillId="17" borderId="131" xfId="4" applyFont="1" applyFill="1" applyBorder="1" applyAlignment="1">
      <alignment wrapText="1"/>
    </xf>
    <xf numFmtId="9" fontId="8" fillId="17" borderId="131" xfId="2" applyFont="1" applyFill="1" applyBorder="1" applyAlignment="1" applyProtection="1">
      <alignment horizontal="center"/>
    </xf>
    <xf numFmtId="0" fontId="6" fillId="18" borderId="129" xfId="4" applyFont="1" applyFill="1" applyBorder="1" applyAlignment="1">
      <alignment wrapText="1"/>
    </xf>
    <xf numFmtId="9" fontId="6" fillId="18" borderId="129" xfId="2" applyFont="1" applyFill="1" applyBorder="1" applyAlignment="1" applyProtection="1">
      <alignment horizontal="center"/>
    </xf>
    <xf numFmtId="0" fontId="6" fillId="18" borderId="132" xfId="4" applyFont="1" applyFill="1" applyBorder="1" applyAlignment="1">
      <alignment wrapText="1"/>
    </xf>
    <xf numFmtId="9" fontId="6" fillId="18" borderId="132" xfId="2" applyFont="1" applyFill="1" applyBorder="1" applyAlignment="1" applyProtection="1">
      <alignment horizontal="center"/>
    </xf>
    <xf numFmtId="0" fontId="6" fillId="18" borderId="125" xfId="4" applyFont="1" applyFill="1" applyBorder="1" applyAlignment="1">
      <alignment wrapText="1"/>
    </xf>
    <xf numFmtId="9" fontId="6" fillId="18" borderId="125" xfId="2" applyFont="1" applyFill="1" applyBorder="1" applyAlignment="1" applyProtection="1">
      <alignment horizontal="center"/>
    </xf>
    <xf numFmtId="0" fontId="7" fillId="18" borderId="133" xfId="0" applyFont="1" applyFill="1" applyBorder="1"/>
    <xf numFmtId="0" fontId="6" fillId="18" borderId="133" xfId="0" applyFont="1" applyFill="1" applyBorder="1"/>
    <xf numFmtId="0" fontId="7" fillId="18" borderId="125" xfId="0" applyFont="1" applyFill="1" applyBorder="1" applyAlignment="1">
      <alignment vertical="center" wrapText="1"/>
    </xf>
    <xf numFmtId="0" fontId="8" fillId="16" borderId="130" xfId="4" applyFont="1" applyFill="1" applyBorder="1" applyAlignment="1">
      <alignment wrapText="1"/>
    </xf>
    <xf numFmtId="9" fontId="8" fillId="16" borderId="130" xfId="2" applyFont="1" applyFill="1" applyBorder="1" applyAlignment="1" applyProtection="1">
      <alignment horizontal="center"/>
    </xf>
    <xf numFmtId="0" fontId="8" fillId="16" borderId="131" xfId="4" applyFont="1" applyFill="1" applyBorder="1" applyAlignment="1">
      <alignment wrapText="1"/>
    </xf>
    <xf numFmtId="9" fontId="8" fillId="16" borderId="131" xfId="2" applyFont="1" applyFill="1" applyBorder="1" applyAlignment="1" applyProtection="1">
      <alignment horizontal="center"/>
    </xf>
    <xf numFmtId="0" fontId="7" fillId="7" borderId="0" xfId="4" applyFont="1" applyFill="1" applyAlignment="1">
      <alignment vertical="center" wrapText="1"/>
    </xf>
    <xf numFmtId="0" fontId="7" fillId="7" borderId="35" xfId="4" applyFont="1" applyFill="1" applyBorder="1" applyAlignment="1">
      <alignment horizontal="center" wrapText="1"/>
    </xf>
    <xf numFmtId="167" fontId="8" fillId="16" borderId="130" xfId="1" applyNumberFormat="1" applyFont="1" applyFill="1" applyBorder="1" applyAlignment="1" applyProtection="1"/>
    <xf numFmtId="167" fontId="8" fillId="16" borderId="130" xfId="3" applyNumberFormat="1" applyFont="1" applyFill="1" applyBorder="1" applyAlignment="1" applyProtection="1"/>
    <xf numFmtId="167" fontId="8" fillId="18" borderId="129" xfId="1" applyNumberFormat="1" applyFont="1" applyFill="1" applyBorder="1" applyAlignment="1" applyProtection="1"/>
    <xf numFmtId="167" fontId="6" fillId="6" borderId="129" xfId="3" applyNumberFormat="1" applyFont="1" applyBorder="1" applyAlignment="1" applyProtection="1">
      <protection locked="0"/>
    </xf>
    <xf numFmtId="167" fontId="8" fillId="18" borderId="132" xfId="1" applyNumberFormat="1" applyFont="1" applyFill="1" applyBorder="1" applyAlignment="1" applyProtection="1"/>
    <xf numFmtId="167" fontId="6" fillId="6" borderId="132" xfId="3" applyNumberFormat="1" applyFont="1" applyBorder="1" applyAlignment="1" applyProtection="1">
      <protection locked="0"/>
    </xf>
    <xf numFmtId="167" fontId="8" fillId="16" borderId="131" xfId="1" applyNumberFormat="1" applyFont="1" applyFill="1" applyBorder="1" applyAlignment="1" applyProtection="1"/>
    <xf numFmtId="167" fontId="8" fillId="16" borderId="131" xfId="3" applyNumberFormat="1" applyFont="1" applyFill="1" applyBorder="1" applyAlignment="1" applyProtection="1"/>
    <xf numFmtId="167" fontId="8" fillId="18" borderId="125" xfId="1" applyNumberFormat="1" applyFont="1" applyFill="1" applyBorder="1" applyAlignment="1" applyProtection="1"/>
    <xf numFmtId="167" fontId="6" fillId="6" borderId="125" xfId="3" applyNumberFormat="1" applyFont="1" applyBorder="1" applyAlignment="1" applyProtection="1">
      <protection locked="0"/>
    </xf>
    <xf numFmtId="167" fontId="8" fillId="17" borderId="131" xfId="1" applyNumberFormat="1" applyFont="1" applyFill="1" applyBorder="1" applyAlignment="1" applyProtection="1"/>
    <xf numFmtId="167" fontId="8" fillId="17" borderId="131" xfId="3" applyNumberFormat="1" applyFont="1" applyFill="1" applyBorder="1" applyAlignment="1" applyProtection="1"/>
    <xf numFmtId="167" fontId="7" fillId="18" borderId="133" xfId="0" applyNumberFormat="1" applyFont="1" applyFill="1" applyBorder="1"/>
    <xf numFmtId="167" fontId="17" fillId="18" borderId="133" xfId="0" applyNumberFormat="1" applyFont="1" applyFill="1" applyBorder="1" applyAlignment="1">
      <alignment wrapText="1"/>
    </xf>
    <xf numFmtId="0" fontId="11" fillId="4" borderId="40" xfId="0" applyFont="1" applyFill="1" applyBorder="1" applyAlignment="1">
      <alignment horizontal="center" vertical="center" wrapText="1"/>
    </xf>
    <xf numFmtId="0" fontId="11" fillId="4" borderId="26" xfId="0" applyFont="1" applyFill="1" applyBorder="1" applyAlignment="1">
      <alignment horizontal="center" vertical="center" wrapText="1"/>
    </xf>
    <xf numFmtId="0" fontId="11" fillId="4" borderId="41" xfId="0" applyFont="1" applyFill="1" applyBorder="1" applyAlignment="1">
      <alignment horizontal="center" vertical="center" wrapText="1"/>
    </xf>
    <xf numFmtId="0" fontId="15" fillId="7" borderId="34" xfId="0" applyFont="1" applyFill="1" applyBorder="1" applyAlignment="1">
      <alignment horizontal="left" vertical="center" wrapText="1"/>
    </xf>
    <xf numFmtId="0" fontId="15" fillId="7" borderId="6" xfId="0" applyFont="1" applyFill="1" applyBorder="1" applyAlignment="1">
      <alignment horizontal="left" vertical="center"/>
    </xf>
    <xf numFmtId="0" fontId="15" fillId="7" borderId="36" xfId="0" applyFont="1" applyFill="1" applyBorder="1" applyAlignment="1">
      <alignment horizontal="left" vertical="center"/>
    </xf>
    <xf numFmtId="0" fontId="15" fillId="7" borderId="20" xfId="0" applyFont="1" applyFill="1" applyBorder="1" applyAlignment="1">
      <alignment horizontal="left" vertical="center" wrapText="1"/>
    </xf>
    <xf numFmtId="0" fontId="15" fillId="7" borderId="3" xfId="0" applyFont="1" applyFill="1" applyBorder="1" applyAlignment="1">
      <alignment horizontal="left" vertical="center" wrapText="1"/>
    </xf>
    <xf numFmtId="0" fontId="15" fillId="7" borderId="21" xfId="0" applyFont="1" applyFill="1" applyBorder="1" applyAlignment="1">
      <alignment horizontal="left" vertical="center" wrapText="1"/>
    </xf>
    <xf numFmtId="165" fontId="29" fillId="6" borderId="5" xfId="3" applyNumberFormat="1" applyFont="1" applyBorder="1" applyAlignment="1" applyProtection="1">
      <alignment horizontal="center" vertical="center" wrapText="1"/>
      <protection locked="0"/>
    </xf>
    <xf numFmtId="165" fontId="29" fillId="6" borderId="2" xfId="3" applyNumberFormat="1" applyFont="1" applyBorder="1" applyAlignment="1" applyProtection="1">
      <alignment horizontal="center" vertical="center" wrapText="1"/>
      <protection locked="0"/>
    </xf>
    <xf numFmtId="165" fontId="29" fillId="6" borderId="5" xfId="3" applyNumberFormat="1" applyFont="1" applyBorder="1" applyAlignment="1" applyProtection="1">
      <alignment horizontal="left" vertical="center" wrapText="1"/>
      <protection locked="0"/>
    </xf>
    <xf numFmtId="165" fontId="29" fillId="6" borderId="3" xfId="3" applyNumberFormat="1" applyFont="1" applyBorder="1" applyAlignment="1" applyProtection="1">
      <alignment horizontal="left" vertical="center" wrapText="1"/>
      <protection locked="0"/>
    </xf>
    <xf numFmtId="165" fontId="29" fillId="6" borderId="2" xfId="3" applyNumberFormat="1" applyFont="1" applyBorder="1" applyAlignment="1" applyProtection="1">
      <alignment horizontal="left" vertical="center" wrapText="1"/>
      <protection locked="0"/>
    </xf>
    <xf numFmtId="0" fontId="30" fillId="3" borderId="1" xfId="0" applyFont="1" applyFill="1" applyBorder="1" applyAlignment="1">
      <alignment horizontal="right" wrapText="1"/>
    </xf>
    <xf numFmtId="165" fontId="29" fillId="3" borderId="5" xfId="3" applyNumberFormat="1" applyFont="1" applyFill="1" applyBorder="1" applyAlignment="1" applyProtection="1">
      <alignment horizontal="center" vertical="center" wrapText="1"/>
    </xf>
    <xf numFmtId="165" fontId="29" fillId="3" borderId="3" xfId="3" applyNumberFormat="1" applyFont="1" applyFill="1" applyBorder="1" applyAlignment="1" applyProtection="1">
      <alignment horizontal="center" vertical="center" wrapText="1"/>
    </xf>
    <xf numFmtId="0" fontId="29" fillId="3" borderId="5" xfId="0" applyFont="1" applyFill="1" applyBorder="1" applyAlignment="1">
      <alignment horizontal="left" wrapText="1"/>
    </xf>
    <xf numFmtId="0" fontId="29" fillId="3" borderId="3" xfId="0" applyFont="1" applyFill="1" applyBorder="1" applyAlignment="1">
      <alignment horizontal="left" wrapText="1"/>
    </xf>
    <xf numFmtId="0" fontId="29" fillId="3" borderId="2" xfId="0" applyFont="1" applyFill="1" applyBorder="1" applyAlignment="1">
      <alignment horizontal="left" wrapText="1"/>
    </xf>
    <xf numFmtId="9" fontId="29" fillId="6" borderId="5" xfId="2" applyFont="1" applyFill="1" applyBorder="1" applyAlignment="1" applyProtection="1">
      <alignment horizontal="right" vertical="center" wrapText="1"/>
      <protection locked="0"/>
    </xf>
    <xf numFmtId="9" fontId="29" fillId="6" borderId="3" xfId="2" applyFont="1" applyFill="1" applyBorder="1" applyAlignment="1" applyProtection="1">
      <alignment horizontal="right" vertical="center" wrapText="1"/>
      <protection locked="0"/>
    </xf>
    <xf numFmtId="0" fontId="29" fillId="3" borderId="1" xfId="0" applyFont="1" applyFill="1" applyBorder="1" applyAlignment="1">
      <alignment horizontal="left" vertical="center" wrapText="1"/>
    </xf>
    <xf numFmtId="165" fontId="7" fillId="3" borderId="5" xfId="3" applyNumberFormat="1" applyFont="1" applyFill="1" applyBorder="1" applyAlignment="1" applyProtection="1">
      <alignment horizontal="center" vertical="top" wrapText="1"/>
      <protection locked="0"/>
    </xf>
    <xf numFmtId="165" fontId="7" fillId="3" borderId="3" xfId="3" applyNumberFormat="1" applyFont="1" applyFill="1" applyBorder="1" applyAlignment="1" applyProtection="1">
      <alignment horizontal="center" vertical="top" wrapText="1"/>
      <protection locked="0"/>
    </xf>
    <xf numFmtId="0" fontId="29" fillId="3" borderId="5" xfId="0" applyFont="1" applyFill="1" applyBorder="1" applyAlignment="1">
      <alignment horizontal="left" vertical="center" wrapText="1"/>
    </xf>
    <xf numFmtId="0" fontId="29" fillId="3" borderId="3" xfId="0" applyFont="1" applyFill="1" applyBorder="1" applyAlignment="1">
      <alignment horizontal="left" vertical="center" wrapText="1"/>
    </xf>
    <xf numFmtId="0" fontId="29" fillId="3" borderId="2" xfId="0" applyFont="1" applyFill="1" applyBorder="1" applyAlignment="1">
      <alignment horizontal="left" vertical="center" wrapText="1"/>
    </xf>
    <xf numFmtId="165" fontId="29" fillId="3" borderId="5" xfId="3" applyNumberFormat="1" applyFont="1" applyFill="1" applyBorder="1" applyAlignment="1" applyProtection="1">
      <alignment horizontal="left" vertical="center" wrapText="1"/>
    </xf>
    <xf numFmtId="165" fontId="29" fillId="3" borderId="2" xfId="3" applyNumberFormat="1" applyFont="1" applyFill="1" applyBorder="1" applyAlignment="1" applyProtection="1">
      <alignment horizontal="left" vertical="center" wrapText="1"/>
    </xf>
    <xf numFmtId="0" fontId="11" fillId="4" borderId="1" xfId="0" applyFont="1" applyFill="1" applyBorder="1" applyAlignment="1">
      <alignment horizontal="center" vertical="center"/>
    </xf>
    <xf numFmtId="0" fontId="12" fillId="0" borderId="1" xfId="0" applyFont="1" applyBorder="1" applyAlignment="1">
      <alignment horizontal="center"/>
    </xf>
    <xf numFmtId="0" fontId="11" fillId="4" borderId="42"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61" xfId="0" applyFont="1" applyFill="1" applyBorder="1" applyAlignment="1">
      <alignment horizontal="center" vertical="center" wrapText="1"/>
    </xf>
    <xf numFmtId="165" fontId="29" fillId="6" borderId="1" xfId="3" applyNumberFormat="1" applyFont="1" applyBorder="1" applyAlignment="1" applyProtection="1">
      <alignment horizontal="left" vertical="center" wrapText="1"/>
      <protection locked="0"/>
    </xf>
    <xf numFmtId="0" fontId="39" fillId="3" borderId="0" xfId="0" applyFont="1" applyFill="1" applyAlignment="1">
      <alignment horizontal="center"/>
    </xf>
    <xf numFmtId="0" fontId="10" fillId="3" borderId="1" xfId="0" applyFont="1" applyFill="1" applyBorder="1" applyAlignment="1">
      <alignment horizontal="left" vertical="center" wrapText="1"/>
    </xf>
    <xf numFmtId="0" fontId="11" fillId="4" borderId="1" xfId="0" applyFont="1" applyFill="1" applyBorder="1" applyAlignment="1">
      <alignment horizontal="center" vertical="center" wrapText="1"/>
    </xf>
    <xf numFmtId="0" fontId="12" fillId="0" borderId="1" xfId="0" applyFont="1" applyBorder="1"/>
    <xf numFmtId="0" fontId="27" fillId="10" borderId="73" xfId="0" applyFont="1" applyFill="1" applyBorder="1" applyAlignment="1">
      <alignment horizontal="center" vertical="center" wrapText="1"/>
    </xf>
    <xf numFmtId="0" fontId="28" fillId="0" borderId="74" xfId="0" applyFont="1" applyBorder="1"/>
    <xf numFmtId="0" fontId="28" fillId="0" borderId="75" xfId="0" applyFont="1" applyBorder="1"/>
    <xf numFmtId="0" fontId="36" fillId="11" borderId="76" xfId="0" applyFont="1" applyFill="1" applyBorder="1" applyAlignment="1">
      <alignment horizontal="center" vertical="center" wrapText="1"/>
    </xf>
    <xf numFmtId="0" fontId="37" fillId="3" borderId="65" xfId="0" applyFont="1" applyFill="1" applyBorder="1"/>
    <xf numFmtId="0" fontId="37" fillId="3" borderId="77" xfId="0" applyFont="1" applyFill="1" applyBorder="1"/>
    <xf numFmtId="0" fontId="29" fillId="11" borderId="78" xfId="0" applyFont="1" applyFill="1" applyBorder="1" applyAlignment="1">
      <alignment horizontal="center" vertical="center" wrapText="1"/>
    </xf>
    <xf numFmtId="0" fontId="38" fillId="3" borderId="80" xfId="0" applyFont="1" applyFill="1" applyBorder="1" applyAlignment="1">
      <alignment vertical="center"/>
    </xf>
    <xf numFmtId="0" fontId="29" fillId="11" borderId="66" xfId="0" applyFont="1" applyFill="1" applyBorder="1" applyAlignment="1">
      <alignment horizontal="center" vertical="center" wrapText="1"/>
    </xf>
    <xf numFmtId="0" fontId="38" fillId="3" borderId="67" xfId="0" applyFont="1" applyFill="1" applyBorder="1" applyAlignment="1">
      <alignment vertical="center"/>
    </xf>
    <xf numFmtId="0" fontId="30" fillId="11" borderId="43" xfId="0" applyFont="1" applyFill="1" applyBorder="1" applyAlignment="1">
      <alignment horizontal="right" wrapText="1"/>
    </xf>
    <xf numFmtId="0" fontId="30" fillId="11" borderId="35" xfId="0" applyFont="1" applyFill="1" applyBorder="1" applyAlignment="1">
      <alignment horizontal="right" wrapText="1"/>
    </xf>
    <xf numFmtId="0" fontId="30" fillId="11" borderId="89" xfId="0" applyFont="1" applyFill="1" applyBorder="1" applyAlignment="1">
      <alignment horizontal="right" wrapText="1"/>
    </xf>
    <xf numFmtId="169" fontId="30" fillId="11" borderId="91" xfId="0" applyNumberFormat="1" applyFont="1" applyFill="1" applyBorder="1" applyAlignment="1">
      <alignment horizontal="center" wrapText="1"/>
    </xf>
    <xf numFmtId="169" fontId="30" fillId="11" borderId="92" xfId="0" applyNumberFormat="1" applyFont="1" applyFill="1" applyBorder="1" applyAlignment="1">
      <alignment horizontal="center" wrapText="1"/>
    </xf>
    <xf numFmtId="169" fontId="30" fillId="11" borderId="93" xfId="0" applyNumberFormat="1" applyFont="1" applyFill="1" applyBorder="1" applyAlignment="1">
      <alignment horizontal="center" wrapText="1"/>
    </xf>
    <xf numFmtId="0" fontId="29" fillId="11" borderId="79" xfId="0" applyFont="1" applyFill="1" applyBorder="1" applyAlignment="1">
      <alignment horizontal="center" vertical="center" wrapText="1"/>
    </xf>
    <xf numFmtId="0" fontId="38" fillId="3" borderId="81" xfId="0" applyFont="1" applyFill="1" applyBorder="1" applyAlignment="1">
      <alignment vertical="center"/>
    </xf>
    <xf numFmtId="0" fontId="30" fillId="11" borderId="87" xfId="0" applyFont="1" applyFill="1" applyBorder="1" applyAlignment="1">
      <alignment horizontal="right" wrapText="1"/>
    </xf>
    <xf numFmtId="0" fontId="30" fillId="11" borderId="69" xfId="0" applyFont="1" applyFill="1" applyBorder="1" applyAlignment="1">
      <alignment horizontal="right" wrapText="1"/>
    </xf>
    <xf numFmtId="0" fontId="30" fillId="11" borderId="70" xfId="0" applyFont="1" applyFill="1" applyBorder="1" applyAlignment="1">
      <alignment horizontal="right" wrapText="1"/>
    </xf>
    <xf numFmtId="165" fontId="29" fillId="3" borderId="17" xfId="3" applyNumberFormat="1" applyFont="1" applyFill="1" applyBorder="1" applyAlignment="1" applyProtection="1">
      <alignment horizontal="left" vertical="center" wrapText="1"/>
    </xf>
    <xf numFmtId="165" fontId="29" fillId="3" borderId="25" xfId="3" applyNumberFormat="1" applyFont="1" applyFill="1" applyBorder="1" applyAlignment="1" applyProtection="1">
      <alignment horizontal="left" vertical="center" wrapText="1"/>
    </xf>
    <xf numFmtId="165" fontId="29" fillId="3" borderId="16" xfId="3" applyNumberFormat="1" applyFont="1" applyFill="1" applyBorder="1" applyAlignment="1" applyProtection="1">
      <alignment horizontal="left" vertical="center" wrapText="1"/>
    </xf>
    <xf numFmtId="0" fontId="33" fillId="0" borderId="27" xfId="0" applyFont="1" applyBorder="1" applyAlignment="1">
      <alignment horizontal="left" vertical="center" wrapText="1"/>
    </xf>
    <xf numFmtId="0" fontId="33" fillId="0" borderId="0" xfId="0" applyFont="1" applyAlignment="1">
      <alignment horizontal="left" vertical="center" wrapText="1"/>
    </xf>
    <xf numFmtId="0" fontId="33" fillId="0" borderId="55" xfId="0" applyFont="1" applyBorder="1" applyAlignment="1">
      <alignment horizontal="left" vertical="center" wrapText="1"/>
    </xf>
    <xf numFmtId="0" fontId="33" fillId="0" borderId="18" xfId="0" applyFont="1" applyBorder="1" applyAlignment="1">
      <alignment horizontal="left" vertical="center" wrapText="1"/>
    </xf>
    <xf numFmtId="0" fontId="33" fillId="0" borderId="4" xfId="0" applyFont="1" applyBorder="1" applyAlignment="1">
      <alignment horizontal="left" vertical="center" wrapText="1"/>
    </xf>
    <xf numFmtId="0" fontId="33" fillId="0" borderId="10" xfId="0" applyFont="1" applyBorder="1" applyAlignment="1">
      <alignment horizontal="left" vertical="center" wrapText="1"/>
    </xf>
    <xf numFmtId="165" fontId="29" fillId="6" borderId="17" xfId="3" applyNumberFormat="1" applyFont="1" applyBorder="1" applyAlignment="1" applyProtection="1">
      <alignment horizontal="left" vertical="center" wrapText="1"/>
      <protection locked="0"/>
    </xf>
    <xf numFmtId="165" fontId="29" fillId="6" borderId="25" xfId="3" applyNumberFormat="1" applyFont="1" applyBorder="1" applyAlignment="1" applyProtection="1">
      <alignment horizontal="left" vertical="center" wrapText="1"/>
      <protection locked="0"/>
    </xf>
    <xf numFmtId="165" fontId="29" fillId="6" borderId="16" xfId="3" applyNumberFormat="1" applyFont="1" applyBorder="1" applyAlignment="1" applyProtection="1">
      <alignment horizontal="left" vertical="center" wrapText="1"/>
      <protection locked="0"/>
    </xf>
    <xf numFmtId="0" fontId="33" fillId="0" borderId="18" xfId="0" applyFont="1" applyBorder="1" applyAlignment="1" applyProtection="1">
      <alignment horizontal="left" vertical="center" wrapText="1"/>
      <protection locked="0"/>
    </xf>
    <xf numFmtId="0" fontId="33" fillId="0" borderId="4" xfId="0" applyFont="1" applyBorder="1" applyAlignment="1" applyProtection="1">
      <alignment horizontal="left" vertical="center" wrapText="1"/>
      <protection locked="0"/>
    </xf>
    <xf numFmtId="0" fontId="33" fillId="0" borderId="10" xfId="0" applyFont="1" applyBorder="1" applyAlignment="1" applyProtection="1">
      <alignment horizontal="left" vertical="center" wrapText="1"/>
      <protection locked="0"/>
    </xf>
    <xf numFmtId="165" fontId="29" fillId="8" borderId="0" xfId="3" applyNumberFormat="1" applyFont="1" applyFill="1" applyBorder="1" applyAlignment="1" applyProtection="1">
      <alignment horizontal="left" vertical="top" wrapText="1"/>
    </xf>
    <xf numFmtId="0" fontId="27" fillId="10" borderId="19" xfId="0" applyFont="1" applyFill="1" applyBorder="1" applyAlignment="1">
      <alignment horizontal="center" vertical="center" wrapText="1"/>
    </xf>
    <xf numFmtId="0" fontId="27" fillId="10" borderId="15" xfId="0" applyFont="1" applyFill="1" applyBorder="1" applyAlignment="1">
      <alignment horizontal="center" vertical="center" wrapText="1"/>
    </xf>
    <xf numFmtId="3" fontId="29" fillId="6" borderId="7" xfId="3" applyNumberFormat="1" applyFont="1" applyBorder="1" applyAlignment="1" applyProtection="1">
      <alignment horizontal="right" vertical="center" wrapText="1"/>
      <protection locked="0"/>
    </xf>
    <xf numFmtId="3" fontId="33" fillId="0" borderId="6" xfId="0" applyNumberFormat="1" applyFont="1" applyBorder="1" applyAlignment="1" applyProtection="1">
      <alignment horizontal="right" vertical="center" wrapText="1"/>
      <protection locked="0"/>
    </xf>
    <xf numFmtId="0" fontId="33" fillId="0" borderId="27" xfId="0" applyFont="1" applyBorder="1" applyAlignment="1" applyProtection="1">
      <alignment horizontal="left" vertical="center" wrapText="1"/>
      <protection locked="0"/>
    </xf>
    <xf numFmtId="0" fontId="33" fillId="0" borderId="0" xfId="0" applyFont="1" applyAlignment="1" applyProtection="1">
      <alignment horizontal="left" vertical="center" wrapText="1"/>
      <protection locked="0"/>
    </xf>
    <xf numFmtId="0" fontId="33" fillId="0" borderId="55" xfId="0" applyFont="1" applyBorder="1" applyAlignment="1" applyProtection="1">
      <alignment horizontal="left" vertical="center" wrapText="1"/>
      <protection locked="0"/>
    </xf>
    <xf numFmtId="165" fontId="29" fillId="3" borderId="3" xfId="3" applyNumberFormat="1" applyFont="1" applyFill="1" applyBorder="1" applyAlignment="1" applyProtection="1">
      <alignment horizontal="left" vertical="center" wrapText="1"/>
    </xf>
    <xf numFmtId="0" fontId="29" fillId="3" borderId="1" xfId="0" applyFont="1" applyFill="1" applyBorder="1" applyAlignment="1">
      <alignment horizontal="center" vertical="center" wrapText="1"/>
    </xf>
    <xf numFmtId="0" fontId="33" fillId="0" borderId="1" xfId="0" applyFont="1" applyBorder="1" applyAlignment="1">
      <alignment horizontal="center" vertical="center" wrapText="1"/>
    </xf>
    <xf numFmtId="3" fontId="33" fillId="0" borderId="28" xfId="0" applyNumberFormat="1" applyFont="1" applyBorder="1" applyAlignment="1" applyProtection="1">
      <alignment horizontal="right" vertical="center" wrapText="1"/>
      <protection locked="0"/>
    </xf>
    <xf numFmtId="165" fontId="29" fillId="3" borderId="27" xfId="3" applyNumberFormat="1" applyFont="1" applyFill="1" applyBorder="1" applyAlignment="1" applyProtection="1">
      <alignment horizontal="left" vertical="center" wrapText="1"/>
    </xf>
    <xf numFmtId="165" fontId="29" fillId="3" borderId="0" xfId="3" applyNumberFormat="1" applyFont="1" applyFill="1" applyBorder="1" applyAlignment="1" applyProtection="1">
      <alignment horizontal="left" vertical="center" wrapText="1"/>
    </xf>
    <xf numFmtId="165" fontId="29" fillId="3" borderId="55" xfId="3" applyNumberFormat="1" applyFont="1" applyFill="1" applyBorder="1" applyAlignment="1" applyProtection="1">
      <alignment horizontal="left" vertical="center" wrapText="1"/>
    </xf>
    <xf numFmtId="165" fontId="29" fillId="3" borderId="18" xfId="3" applyNumberFormat="1" applyFont="1" applyFill="1" applyBorder="1" applyAlignment="1" applyProtection="1">
      <alignment horizontal="left" vertical="center" wrapText="1"/>
    </xf>
    <xf numFmtId="165" fontId="29" fillId="3" borderId="4" xfId="3" applyNumberFormat="1" applyFont="1" applyFill="1" applyBorder="1" applyAlignment="1" applyProtection="1">
      <alignment horizontal="left" vertical="center" wrapText="1"/>
    </xf>
    <xf numFmtId="165" fontId="29" fillId="3" borderId="10" xfId="3" applyNumberFormat="1" applyFont="1" applyFill="1" applyBorder="1" applyAlignment="1" applyProtection="1">
      <alignment horizontal="left" vertical="center" wrapText="1"/>
    </xf>
    <xf numFmtId="165" fontId="30" fillId="3" borderId="5" xfId="3" applyNumberFormat="1" applyFont="1" applyFill="1" applyBorder="1" applyAlignment="1" applyProtection="1">
      <alignment horizontal="right" vertical="center" wrapText="1"/>
    </xf>
    <xf numFmtId="165" fontId="30" fillId="3" borderId="3" xfId="3" applyNumberFormat="1" applyFont="1" applyFill="1" applyBorder="1" applyAlignment="1" applyProtection="1">
      <alignment horizontal="right" vertical="center" wrapText="1"/>
    </xf>
    <xf numFmtId="165" fontId="30" fillId="3" borderId="2" xfId="3" applyNumberFormat="1" applyFont="1" applyFill="1" applyBorder="1" applyAlignment="1" applyProtection="1">
      <alignment horizontal="right" vertical="center" wrapText="1"/>
    </xf>
    <xf numFmtId="165" fontId="29" fillId="3" borderId="2" xfId="3" applyNumberFormat="1" applyFont="1" applyFill="1" applyBorder="1" applyAlignment="1" applyProtection="1">
      <alignment horizontal="center" vertical="center" wrapText="1"/>
    </xf>
    <xf numFmtId="165" fontId="29" fillId="3" borderId="7" xfId="3" applyNumberFormat="1" applyFont="1" applyFill="1" applyBorder="1" applyAlignment="1" applyProtection="1">
      <alignment horizontal="left" vertical="center" wrapText="1"/>
    </xf>
    <xf numFmtId="0" fontId="31" fillId="0" borderId="6" xfId="0" applyFont="1" applyBorder="1" applyAlignment="1">
      <alignment horizontal="left" vertical="center" wrapText="1"/>
    </xf>
    <xf numFmtId="165" fontId="29" fillId="3" borderId="1" xfId="3" applyNumberFormat="1" applyFont="1" applyFill="1" applyBorder="1" applyAlignment="1" applyProtection="1">
      <alignment horizontal="center" vertical="center" wrapText="1"/>
    </xf>
    <xf numFmtId="0" fontId="29" fillId="0" borderId="1" xfId="0" applyFont="1" applyBorder="1" applyAlignment="1">
      <alignment horizontal="center" vertical="center" wrapText="1"/>
    </xf>
    <xf numFmtId="0" fontId="11" fillId="4" borderId="32" xfId="0" applyFont="1" applyFill="1" applyBorder="1" applyAlignment="1">
      <alignment horizontal="center" vertical="center" wrapText="1"/>
    </xf>
    <xf numFmtId="0" fontId="29" fillId="0" borderId="2" xfId="0" applyFont="1" applyBorder="1" applyAlignment="1">
      <alignment horizontal="left" vertical="center" wrapText="1"/>
    </xf>
    <xf numFmtId="0" fontId="30" fillId="3" borderId="43" xfId="0" applyFont="1" applyFill="1" applyBorder="1" applyAlignment="1">
      <alignment horizontal="left" vertical="center" wrapText="1"/>
    </xf>
    <xf numFmtId="0" fontId="30" fillId="3" borderId="35" xfId="0" applyFont="1" applyFill="1" applyBorder="1" applyAlignment="1">
      <alignment horizontal="left" vertical="center" wrapText="1"/>
    </xf>
    <xf numFmtId="0" fontId="30" fillId="3" borderId="5" xfId="4" applyFont="1" applyFill="1" applyBorder="1" applyAlignment="1">
      <alignment horizontal="right" vertical="center" wrapText="1"/>
    </xf>
    <xf numFmtId="0" fontId="30" fillId="3" borderId="3" xfId="4" applyFont="1" applyFill="1" applyBorder="1" applyAlignment="1">
      <alignment horizontal="right" vertical="center" wrapText="1"/>
    </xf>
    <xf numFmtId="0" fontId="30" fillId="3" borderId="2" xfId="4" applyFont="1" applyFill="1" applyBorder="1" applyAlignment="1">
      <alignment horizontal="right" vertical="center" wrapText="1"/>
    </xf>
    <xf numFmtId="0" fontId="30" fillId="3" borderId="5" xfId="0" applyFont="1" applyFill="1" applyBorder="1" applyAlignment="1">
      <alignment horizontal="right" vertical="center" wrapText="1"/>
    </xf>
    <xf numFmtId="0" fontId="30" fillId="3" borderId="3" xfId="0" applyFont="1" applyFill="1" applyBorder="1" applyAlignment="1">
      <alignment horizontal="right" vertical="center" wrapText="1"/>
    </xf>
    <xf numFmtId="0" fontId="30" fillId="3" borderId="2" xfId="0" applyFont="1" applyFill="1" applyBorder="1" applyAlignment="1">
      <alignment horizontal="right" vertical="center" wrapText="1"/>
    </xf>
    <xf numFmtId="0" fontId="30" fillId="3" borderId="5" xfId="0" applyFont="1" applyFill="1" applyBorder="1" applyAlignment="1">
      <alignment horizontal="left" vertical="center" wrapText="1"/>
    </xf>
    <xf numFmtId="0" fontId="30" fillId="3" borderId="2" xfId="0" applyFont="1" applyFill="1" applyBorder="1" applyAlignment="1">
      <alignment horizontal="left" vertical="center" wrapText="1"/>
    </xf>
    <xf numFmtId="0" fontId="11" fillId="4" borderId="0" xfId="0" applyFont="1" applyFill="1" applyAlignment="1">
      <alignment horizontal="center" vertical="center" wrapText="1"/>
    </xf>
    <xf numFmtId="165" fontId="29" fillId="6" borderId="21" xfId="3" applyNumberFormat="1" applyFont="1" applyBorder="1" applyAlignment="1" applyProtection="1">
      <alignment horizontal="left" vertical="center" wrapText="1"/>
      <protection locked="0"/>
    </xf>
    <xf numFmtId="0" fontId="9" fillId="6" borderId="5" xfId="3" applyFont="1" applyBorder="1" applyAlignment="1" applyProtection="1">
      <alignment horizontal="left" vertical="center" wrapText="1"/>
      <protection locked="0"/>
    </xf>
    <xf numFmtId="0" fontId="9" fillId="6" borderId="3" xfId="3" applyFont="1" applyBorder="1" applyAlignment="1" applyProtection="1">
      <alignment horizontal="left" vertical="center" wrapText="1"/>
      <protection locked="0"/>
    </xf>
    <xf numFmtId="0" fontId="30" fillId="3" borderId="17" xfId="0" applyFont="1" applyFill="1" applyBorder="1" applyAlignment="1">
      <alignment horizontal="left" vertical="center" wrapText="1"/>
    </xf>
    <xf numFmtId="0" fontId="30" fillId="3" borderId="16" xfId="0" applyFont="1" applyFill="1" applyBorder="1" applyAlignment="1">
      <alignment horizontal="left" vertical="center" wrapText="1"/>
    </xf>
    <xf numFmtId="0" fontId="8" fillId="3" borderId="1" xfId="4" applyFont="1" applyFill="1" applyBorder="1" applyAlignment="1">
      <alignment horizontal="left" vertical="center" wrapText="1"/>
    </xf>
    <xf numFmtId="0" fontId="10" fillId="6" borderId="5" xfId="3" applyFont="1" applyBorder="1" applyAlignment="1" applyProtection="1">
      <alignment horizontal="left" vertical="center" wrapText="1"/>
      <protection locked="0"/>
    </xf>
    <xf numFmtId="0" fontId="10" fillId="6" borderId="3" xfId="3" applyFont="1" applyBorder="1" applyAlignment="1" applyProtection="1">
      <alignment horizontal="left" vertical="center" wrapText="1"/>
      <protection locked="0"/>
    </xf>
    <xf numFmtId="0" fontId="6" fillId="3" borderId="5" xfId="0" applyFont="1" applyFill="1" applyBorder="1" applyAlignment="1">
      <alignment horizontal="right"/>
    </xf>
    <xf numFmtId="0" fontId="6" fillId="3" borderId="3" xfId="0" applyFont="1" applyFill="1" applyBorder="1" applyAlignment="1">
      <alignment horizontal="right"/>
    </xf>
    <xf numFmtId="0" fontId="11" fillId="4" borderId="32" xfId="4" applyFont="1" applyFill="1" applyBorder="1" applyAlignment="1">
      <alignment horizontal="center" vertical="center" wrapText="1"/>
    </xf>
    <xf numFmtId="0" fontId="11" fillId="4" borderId="0" xfId="4" applyFont="1" applyFill="1" applyAlignment="1">
      <alignment horizontal="center" vertical="center" wrapText="1"/>
    </xf>
    <xf numFmtId="0" fontId="9" fillId="6" borderId="1" xfId="3" applyFont="1" applyBorder="1" applyAlignment="1" applyProtection="1">
      <alignment horizontal="left" vertical="center" wrapText="1"/>
    </xf>
    <xf numFmtId="14" fontId="6" fillId="6" borderId="28" xfId="3" applyNumberFormat="1" applyFont="1" applyBorder="1" applyAlignment="1" applyProtection="1">
      <alignment horizontal="center"/>
      <protection locked="0"/>
    </xf>
    <xf numFmtId="0" fontId="13" fillId="3" borderId="19" xfId="0" applyFont="1" applyFill="1" applyBorder="1" applyAlignment="1">
      <alignment horizontal="center" wrapText="1"/>
    </xf>
    <xf numFmtId="0" fontId="21" fillId="3" borderId="15" xfId="0" applyFont="1" applyFill="1" applyBorder="1" applyAlignment="1">
      <alignment horizontal="center" wrapText="1"/>
    </xf>
    <xf numFmtId="0" fontId="21" fillId="3" borderId="96" xfId="0" applyFont="1" applyFill="1" applyBorder="1" applyAlignment="1">
      <alignment horizontal="center" wrapText="1"/>
    </xf>
    <xf numFmtId="0" fontId="8" fillId="3" borderId="45" xfId="0" applyFont="1" applyFill="1" applyBorder="1" applyAlignment="1">
      <alignment horizontal="center" wrapText="1"/>
    </xf>
    <xf numFmtId="0" fontId="0" fillId="3" borderId="46" xfId="0" applyFill="1" applyBorder="1" applyAlignment="1">
      <alignment wrapText="1"/>
    </xf>
    <xf numFmtId="0" fontId="0" fillId="3" borderId="57" xfId="0" applyFill="1" applyBorder="1" applyAlignment="1">
      <alignment wrapText="1"/>
    </xf>
    <xf numFmtId="0" fontId="8" fillId="3" borderId="31" xfId="4" applyFont="1" applyFill="1" applyBorder="1" applyAlignment="1">
      <alignment horizontal="left" wrapText="1"/>
    </xf>
    <xf numFmtId="0" fontId="8" fillId="3" borderId="53" xfId="4" applyFont="1" applyFill="1" applyBorder="1" applyAlignment="1">
      <alignment horizontal="left" wrapText="1"/>
    </xf>
    <xf numFmtId="0" fontId="8" fillId="3" borderId="19" xfId="3" applyFont="1" applyFill="1" applyBorder="1" applyAlignment="1" applyProtection="1">
      <alignment horizontal="center" wrapText="1"/>
    </xf>
    <xf numFmtId="0" fontId="8" fillId="3" borderId="15" xfId="3" applyFont="1" applyFill="1" applyBorder="1" applyAlignment="1" applyProtection="1">
      <alignment horizontal="center" wrapText="1"/>
    </xf>
    <xf numFmtId="0" fontId="8" fillId="3" borderId="96" xfId="3" applyFont="1" applyFill="1" applyBorder="1" applyAlignment="1" applyProtection="1">
      <alignment horizontal="center" wrapText="1"/>
    </xf>
    <xf numFmtId="0" fontId="17" fillId="7" borderId="32" xfId="4" applyFont="1" applyFill="1" applyBorder="1" applyAlignment="1">
      <alignment horizontal="left" wrapText="1"/>
    </xf>
    <xf numFmtId="0" fontId="17" fillId="7" borderId="0" xfId="4" applyFont="1" applyFill="1" applyAlignment="1">
      <alignment horizontal="left" wrapText="1"/>
    </xf>
    <xf numFmtId="0" fontId="9" fillId="6" borderId="125" xfId="3" applyFont="1" applyBorder="1" applyAlignment="1" applyProtection="1">
      <alignment horizontal="center" vertical="center" wrapText="1"/>
      <protection locked="0"/>
    </xf>
    <xf numFmtId="0" fontId="20" fillId="7" borderId="0" xfId="4" applyFont="1" applyFill="1" applyAlignment="1">
      <alignment horizontal="left" vertical="center" wrapText="1"/>
    </xf>
    <xf numFmtId="0" fontId="20" fillId="7" borderId="35" xfId="4" applyFont="1" applyFill="1" applyBorder="1" applyAlignment="1">
      <alignment horizontal="left" vertical="center" wrapText="1"/>
    </xf>
    <xf numFmtId="0" fontId="17" fillId="7" borderId="27" xfId="4" applyFont="1" applyFill="1" applyBorder="1" applyAlignment="1">
      <alignment horizontal="left" wrapText="1"/>
    </xf>
    <xf numFmtId="0" fontId="52" fillId="18" borderId="126" xfId="0" applyFont="1" applyFill="1" applyBorder="1" applyAlignment="1">
      <alignment horizontal="left" vertical="center" wrapText="1"/>
    </xf>
    <xf numFmtId="0" fontId="52" fillId="18" borderId="127" xfId="0" applyFont="1" applyFill="1" applyBorder="1" applyAlignment="1">
      <alignment horizontal="left" vertical="center" wrapText="1"/>
    </xf>
    <xf numFmtId="0" fontId="52" fillId="18" borderId="128" xfId="0" applyFont="1" applyFill="1" applyBorder="1" applyAlignment="1">
      <alignment horizontal="left" vertical="center" wrapText="1"/>
    </xf>
    <xf numFmtId="0" fontId="8" fillId="16" borderId="136" xfId="4" applyFont="1" applyFill="1" applyBorder="1" applyAlignment="1">
      <alignment horizontal="left" wrapText="1"/>
    </xf>
    <xf numFmtId="0" fontId="8" fillId="16" borderId="137" xfId="4" applyFont="1" applyFill="1" applyBorder="1" applyAlignment="1">
      <alignment horizontal="left" wrapText="1"/>
    </xf>
    <xf numFmtId="0" fontId="11" fillId="4" borderId="125" xfId="4" applyFont="1" applyFill="1" applyBorder="1" applyAlignment="1">
      <alignment horizontal="center" vertical="center" wrapText="1"/>
    </xf>
    <xf numFmtId="0" fontId="10" fillId="6" borderId="125" xfId="3" applyFont="1" applyBorder="1" applyAlignment="1" applyProtection="1">
      <alignment horizontal="left" vertical="center" wrapText="1"/>
      <protection locked="0"/>
    </xf>
    <xf numFmtId="0" fontId="11" fillId="4" borderId="42" xfId="4" applyFont="1" applyFill="1" applyBorder="1" applyAlignment="1">
      <alignment horizontal="center" vertical="center" wrapText="1"/>
    </xf>
    <xf numFmtId="0" fontId="11" fillId="4" borderId="4" xfId="4" applyFont="1" applyFill="1" applyBorder="1" applyAlignment="1">
      <alignment horizontal="center" vertical="center" wrapText="1"/>
    </xf>
    <xf numFmtId="0" fontId="8" fillId="7" borderId="20" xfId="4" applyFont="1" applyFill="1" applyBorder="1" applyAlignment="1">
      <alignment horizontal="center" vertical="center" wrapText="1"/>
    </xf>
    <xf numFmtId="0" fontId="8" fillId="7" borderId="3" xfId="4" applyFont="1" applyFill="1" applyBorder="1" applyAlignment="1">
      <alignment horizontal="center" vertical="center" wrapText="1"/>
    </xf>
    <xf numFmtId="0" fontId="6" fillId="7" borderId="17" xfId="4" applyFont="1" applyFill="1" applyBorder="1" applyAlignment="1">
      <alignment horizontal="center" wrapText="1"/>
    </xf>
    <xf numFmtId="0" fontId="6" fillId="7" borderId="25" xfId="4" applyFont="1" applyFill="1" applyBorder="1" applyAlignment="1">
      <alignment horizontal="center" wrapText="1"/>
    </xf>
    <xf numFmtId="0" fontId="17" fillId="7" borderId="27" xfId="4" applyFont="1" applyFill="1" applyBorder="1" applyAlignment="1">
      <alignment wrapText="1"/>
    </xf>
    <xf numFmtId="0" fontId="17" fillId="7" borderId="0" xfId="4" applyFont="1" applyFill="1" applyAlignment="1">
      <alignment wrapText="1"/>
    </xf>
    <xf numFmtId="0" fontId="6" fillId="18" borderId="134" xfId="4" applyFont="1" applyFill="1" applyBorder="1" applyAlignment="1">
      <alignment horizontal="left" wrapText="1"/>
    </xf>
    <xf numFmtId="0" fontId="6" fillId="18" borderId="135" xfId="4" applyFont="1" applyFill="1" applyBorder="1" applyAlignment="1">
      <alignment horizontal="left" wrapText="1"/>
    </xf>
    <xf numFmtId="0" fontId="10" fillId="6" borderId="1" xfId="3" applyFont="1" applyBorder="1" applyAlignment="1" applyProtection="1">
      <alignment horizontal="left" vertical="center" wrapText="1"/>
      <protection locked="0"/>
    </xf>
    <xf numFmtId="0" fontId="8" fillId="3" borderId="20" xfId="4" applyFont="1" applyFill="1" applyBorder="1" applyAlignment="1">
      <alignment horizontal="left" wrapText="1"/>
    </xf>
    <xf numFmtId="0" fontId="8" fillId="3" borderId="3" xfId="4" applyFont="1" applyFill="1" applyBorder="1" applyAlignment="1">
      <alignment horizontal="left" wrapText="1"/>
    </xf>
    <xf numFmtId="0" fontId="11" fillId="4" borderId="19" xfId="4" applyFont="1" applyFill="1" applyBorder="1" applyAlignment="1">
      <alignment horizontal="center" vertical="center" wrapText="1"/>
    </xf>
    <xf numFmtId="0" fontId="11" fillId="4" borderId="15" xfId="4" applyFont="1" applyFill="1" applyBorder="1" applyAlignment="1">
      <alignment horizontal="center" vertical="center" wrapText="1"/>
    </xf>
    <xf numFmtId="0" fontId="9" fillId="6" borderId="5" xfId="3" applyFont="1" applyBorder="1" applyAlignment="1" applyProtection="1">
      <alignment horizontal="center" vertical="center" wrapText="1"/>
      <protection locked="0"/>
    </xf>
    <xf numFmtId="0" fontId="9" fillId="6" borderId="3" xfId="3" applyFont="1" applyBorder="1" applyAlignment="1" applyProtection="1">
      <alignment horizontal="center" vertical="center" wrapText="1"/>
      <protection locked="0"/>
    </xf>
    <xf numFmtId="0" fontId="8" fillId="3" borderId="22" xfId="4" applyFont="1" applyFill="1" applyBorder="1" applyAlignment="1">
      <alignment horizontal="left" wrapText="1"/>
    </xf>
    <xf numFmtId="0" fontId="8" fillId="3" borderId="1" xfId="4" applyFont="1" applyFill="1" applyBorder="1" applyAlignment="1">
      <alignment horizontal="left" wrapText="1"/>
    </xf>
    <xf numFmtId="165" fontId="10" fillId="6" borderId="108" xfId="3" applyNumberFormat="1" applyFont="1" applyBorder="1" applyAlignment="1" applyProtection="1">
      <alignment horizontal="center"/>
      <protection locked="0"/>
    </xf>
    <xf numFmtId="165" fontId="10" fillId="6" borderId="109" xfId="3" applyNumberFormat="1" applyFont="1" applyBorder="1" applyAlignment="1" applyProtection="1">
      <alignment horizontal="center"/>
      <protection locked="0"/>
    </xf>
    <xf numFmtId="165" fontId="10" fillId="6" borderId="110" xfId="3" applyNumberFormat="1" applyFont="1" applyBorder="1" applyAlignment="1" applyProtection="1">
      <alignment horizontal="center"/>
      <protection locked="0"/>
    </xf>
    <xf numFmtId="0" fontId="48" fillId="14" borderId="19" xfId="4" applyFont="1" applyFill="1" applyBorder="1" applyAlignment="1">
      <alignment horizontal="center" vertical="center" wrapText="1"/>
    </xf>
    <xf numFmtId="0" fontId="48" fillId="14" borderId="15" xfId="4" applyFont="1" applyFill="1" applyBorder="1" applyAlignment="1">
      <alignment horizontal="center" vertical="center" wrapText="1"/>
    </xf>
    <xf numFmtId="0" fontId="48" fillId="14" borderId="96" xfId="4" applyFont="1" applyFill="1" applyBorder="1" applyAlignment="1">
      <alignment horizontal="center" vertical="center" wrapText="1"/>
    </xf>
    <xf numFmtId="0" fontId="9" fillId="6" borderId="5" xfId="3" applyFont="1" applyBorder="1" applyAlignment="1" applyProtection="1">
      <alignment horizontal="center" vertical="center" wrapText="1"/>
    </xf>
    <xf numFmtId="0" fontId="9" fillId="6" borderId="3" xfId="3" applyFont="1" applyBorder="1" applyAlignment="1" applyProtection="1">
      <alignment horizontal="center" vertical="center" wrapText="1"/>
    </xf>
    <xf numFmtId="0" fontId="9" fillId="6" borderId="21" xfId="3" applyFont="1" applyBorder="1" applyAlignment="1" applyProtection="1">
      <alignment horizontal="center" vertical="center" wrapText="1"/>
    </xf>
    <xf numFmtId="167" fontId="10" fillId="6" borderId="108" xfId="3" applyNumberFormat="1" applyFont="1" applyBorder="1" applyAlignment="1" applyProtection="1">
      <alignment horizontal="center"/>
      <protection locked="0"/>
    </xf>
    <xf numFmtId="167" fontId="10" fillId="6" borderId="109" xfId="3" applyNumberFormat="1" applyFont="1" applyBorder="1" applyAlignment="1" applyProtection="1">
      <alignment horizontal="center"/>
      <protection locked="0"/>
    </xf>
    <xf numFmtId="167" fontId="10" fillId="6" borderId="110" xfId="3" applyNumberFormat="1" applyFont="1" applyBorder="1" applyAlignment="1" applyProtection="1">
      <alignment horizontal="center"/>
      <protection locked="0"/>
    </xf>
    <xf numFmtId="0" fontId="13" fillId="3" borderId="1" xfId="0" applyFont="1" applyFill="1" applyBorder="1" applyAlignment="1">
      <alignment horizontal="center"/>
    </xf>
    <xf numFmtId="0" fontId="48" fillId="16" borderId="19" xfId="4" applyFont="1" applyFill="1" applyBorder="1" applyAlignment="1">
      <alignment horizontal="center" vertical="center" wrapText="1"/>
    </xf>
    <xf numFmtId="0" fontId="48" fillId="16" borderId="15" xfId="4" applyFont="1" applyFill="1" applyBorder="1" applyAlignment="1">
      <alignment horizontal="center" vertical="center" wrapText="1"/>
    </xf>
    <xf numFmtId="0" fontId="48" fillId="16" borderId="96" xfId="4" applyFont="1" applyFill="1" applyBorder="1" applyAlignment="1">
      <alignment horizontal="center" vertical="center" wrapText="1"/>
    </xf>
    <xf numFmtId="165" fontId="10" fillId="6" borderId="106" xfId="3" applyNumberFormat="1" applyFont="1" applyBorder="1" applyAlignment="1" applyProtection="1">
      <alignment horizontal="center"/>
      <protection locked="0"/>
    </xf>
    <xf numFmtId="167" fontId="10" fillId="6" borderId="114" xfId="3" applyNumberFormat="1" applyFont="1" applyBorder="1" applyAlignment="1" applyProtection="1">
      <alignment horizontal="center"/>
      <protection locked="0"/>
    </xf>
    <xf numFmtId="167" fontId="10" fillId="6" borderId="115" xfId="3" applyNumberFormat="1" applyFont="1" applyBorder="1" applyAlignment="1" applyProtection="1">
      <alignment horizontal="center"/>
      <protection locked="0"/>
    </xf>
    <xf numFmtId="167" fontId="10" fillId="6" borderId="116" xfId="3" applyNumberFormat="1" applyFont="1" applyBorder="1" applyAlignment="1" applyProtection="1">
      <alignment horizontal="center"/>
      <protection locked="0"/>
    </xf>
    <xf numFmtId="167" fontId="10" fillId="6" borderId="95" xfId="3" applyNumberFormat="1" applyFont="1" applyBorder="1" applyAlignment="1" applyProtection="1">
      <alignment horizontal="center"/>
      <protection locked="0"/>
    </xf>
    <xf numFmtId="167" fontId="10" fillId="6" borderId="63" xfId="3" applyNumberFormat="1" applyFont="1" applyBorder="1" applyAlignment="1" applyProtection="1">
      <alignment horizontal="center"/>
      <protection locked="0"/>
    </xf>
    <xf numFmtId="167" fontId="10" fillId="6" borderId="14" xfId="3" applyNumberFormat="1" applyFont="1" applyBorder="1" applyAlignment="1" applyProtection="1">
      <alignment horizontal="center"/>
      <protection locked="0"/>
    </xf>
    <xf numFmtId="165" fontId="10" fillId="6" borderId="102" xfId="3" applyNumberFormat="1" applyFont="1" applyBorder="1" applyAlignment="1" applyProtection="1">
      <alignment horizontal="center"/>
      <protection locked="0"/>
    </xf>
    <xf numFmtId="165" fontId="10" fillId="6" borderId="103" xfId="3" applyNumberFormat="1" applyFont="1" applyBorder="1" applyAlignment="1" applyProtection="1">
      <alignment horizontal="center"/>
      <protection locked="0"/>
    </xf>
    <xf numFmtId="165" fontId="10" fillId="6" borderId="104" xfId="3" applyNumberFormat="1" applyFont="1" applyBorder="1" applyAlignment="1" applyProtection="1">
      <alignment horizontal="center"/>
      <protection locked="0"/>
    </xf>
    <xf numFmtId="167" fontId="10" fillId="6" borderId="105" xfId="3" applyNumberFormat="1" applyFont="1" applyBorder="1" applyAlignment="1" applyProtection="1">
      <alignment horizontal="center"/>
      <protection locked="0"/>
    </xf>
    <xf numFmtId="167" fontId="10" fillId="6" borderId="106" xfId="3" applyNumberFormat="1" applyFont="1" applyBorder="1" applyAlignment="1" applyProtection="1">
      <alignment horizontal="center"/>
      <protection locked="0"/>
    </xf>
    <xf numFmtId="167" fontId="10" fillId="6" borderId="107" xfId="3" applyNumberFormat="1" applyFont="1" applyBorder="1" applyAlignment="1" applyProtection="1">
      <alignment horizontal="center"/>
      <protection locked="0"/>
    </xf>
    <xf numFmtId="165" fontId="10" fillId="6" borderId="118" xfId="3" applyNumberFormat="1" applyFont="1" applyBorder="1" applyAlignment="1" applyProtection="1">
      <alignment horizontal="center"/>
      <protection locked="0"/>
    </xf>
    <xf numFmtId="165" fontId="10" fillId="6" borderId="119" xfId="3" applyNumberFormat="1" applyFont="1" applyBorder="1" applyAlignment="1" applyProtection="1">
      <alignment horizontal="center"/>
      <protection locked="0"/>
    </xf>
    <xf numFmtId="165" fontId="10" fillId="6" borderId="120" xfId="3" applyNumberFormat="1" applyFont="1" applyBorder="1" applyAlignment="1" applyProtection="1">
      <alignment horizontal="center"/>
      <protection locked="0"/>
    </xf>
    <xf numFmtId="165" fontId="10" fillId="6" borderId="111" xfId="3" applyNumberFormat="1" applyFont="1" applyBorder="1" applyAlignment="1" applyProtection="1">
      <alignment horizontal="center"/>
      <protection locked="0"/>
    </xf>
    <xf numFmtId="165" fontId="10" fillId="6" borderId="112" xfId="3" applyNumberFormat="1" applyFont="1" applyBorder="1" applyAlignment="1" applyProtection="1">
      <alignment horizontal="center"/>
      <protection locked="0"/>
    </xf>
    <xf numFmtId="165" fontId="10" fillId="6" borderId="113" xfId="3" applyNumberFormat="1" applyFont="1" applyBorder="1" applyAlignment="1" applyProtection="1">
      <alignment horizontal="center"/>
      <protection locked="0"/>
    </xf>
    <xf numFmtId="0" fontId="48" fillId="15" borderId="19" xfId="4" applyFont="1" applyFill="1" applyBorder="1" applyAlignment="1">
      <alignment horizontal="center" vertical="center" wrapText="1"/>
    </xf>
    <xf numFmtId="0" fontId="48" fillId="15" borderId="15" xfId="4" applyFont="1" applyFill="1" applyBorder="1" applyAlignment="1">
      <alignment horizontal="center" vertical="center" wrapText="1"/>
    </xf>
    <xf numFmtId="0" fontId="48" fillId="15" borderId="96" xfId="4" applyFont="1" applyFill="1" applyBorder="1" applyAlignment="1">
      <alignment horizontal="center" vertical="center" wrapText="1"/>
    </xf>
    <xf numFmtId="167" fontId="10" fillId="6" borderId="111" xfId="3" applyNumberFormat="1" applyFont="1" applyBorder="1" applyAlignment="1" applyProtection="1">
      <alignment horizontal="center" wrapText="1"/>
      <protection locked="0"/>
    </xf>
    <xf numFmtId="167" fontId="10" fillId="6" borderId="112" xfId="3" applyNumberFormat="1" applyFont="1" applyBorder="1" applyAlignment="1" applyProtection="1">
      <alignment horizontal="center" wrapText="1"/>
      <protection locked="0"/>
    </xf>
    <xf numFmtId="167" fontId="10" fillId="6" borderId="113" xfId="3" applyNumberFormat="1" applyFont="1" applyBorder="1" applyAlignment="1" applyProtection="1">
      <alignment horizontal="center" wrapText="1"/>
      <protection locked="0"/>
    </xf>
    <xf numFmtId="167" fontId="10" fillId="6" borderId="5" xfId="3" applyNumberFormat="1" applyFont="1" applyBorder="1" applyAlignment="1" applyProtection="1">
      <alignment horizontal="left"/>
      <protection locked="0"/>
    </xf>
    <xf numFmtId="167" fontId="10" fillId="6" borderId="3" xfId="3" applyNumberFormat="1" applyFont="1" applyBorder="1" applyAlignment="1" applyProtection="1">
      <alignment horizontal="left"/>
      <protection locked="0"/>
    </xf>
    <xf numFmtId="167" fontId="10" fillId="6" borderId="21" xfId="3" applyNumberFormat="1" applyFont="1" applyBorder="1" applyAlignment="1" applyProtection="1">
      <alignment horizontal="left"/>
      <protection locked="0"/>
    </xf>
    <xf numFmtId="0" fontId="11" fillId="4" borderId="43" xfId="4" applyFont="1" applyFill="1" applyBorder="1" applyAlignment="1">
      <alignment horizontal="center" vertical="center" wrapText="1"/>
    </xf>
    <xf numFmtId="0" fontId="11" fillId="4" borderId="35" xfId="4" applyFont="1" applyFill="1" applyBorder="1" applyAlignment="1">
      <alignment horizontal="center" vertical="center" wrapText="1"/>
    </xf>
    <xf numFmtId="0" fontId="50" fillId="3" borderId="26" xfId="0" applyFont="1" applyFill="1" applyBorder="1" applyAlignment="1">
      <alignment horizontal="left" vertical="center" wrapText="1"/>
    </xf>
    <xf numFmtId="0" fontId="50" fillId="3" borderId="0" xfId="0" applyFont="1" applyFill="1" applyAlignment="1">
      <alignment horizontal="left" vertical="center" wrapText="1"/>
    </xf>
    <xf numFmtId="0" fontId="17" fillId="3" borderId="59" xfId="0" applyFont="1" applyFill="1" applyBorder="1" applyAlignment="1">
      <alignment horizontal="center"/>
    </xf>
    <xf numFmtId="0" fontId="17" fillId="3" borderId="60" xfId="0" applyFont="1" applyFill="1" applyBorder="1" applyAlignment="1">
      <alignment horizontal="center"/>
    </xf>
    <xf numFmtId="0" fontId="17" fillId="3" borderId="98" xfId="0" applyFont="1" applyFill="1" applyBorder="1" applyAlignment="1">
      <alignment horizontal="center"/>
    </xf>
    <xf numFmtId="0" fontId="6" fillId="3" borderId="20" xfId="0" applyFont="1" applyFill="1" applyBorder="1" applyAlignment="1">
      <alignment horizontal="left"/>
    </xf>
    <xf numFmtId="0" fontId="6" fillId="3" borderId="3" xfId="0" applyFont="1" applyFill="1" applyBorder="1" applyAlignment="1">
      <alignment horizontal="left"/>
    </xf>
    <xf numFmtId="0" fontId="6" fillId="3" borderId="2" xfId="0" applyFont="1" applyFill="1" applyBorder="1" applyAlignment="1">
      <alignment horizontal="left"/>
    </xf>
    <xf numFmtId="170" fontId="6" fillId="3" borderId="95" xfId="3" applyNumberFormat="1" applyFont="1" applyFill="1" applyBorder="1" applyAlignment="1" applyProtection="1">
      <alignment horizontal="right"/>
    </xf>
    <xf numFmtId="170" fontId="6" fillId="3" borderId="62" xfId="3" applyNumberFormat="1" applyFont="1" applyFill="1" applyBorder="1" applyAlignment="1" applyProtection="1">
      <alignment horizontal="right"/>
    </xf>
    <xf numFmtId="170" fontId="6" fillId="6" borderId="20" xfId="3" applyNumberFormat="1" applyFont="1" applyBorder="1" applyAlignment="1" applyProtection="1">
      <alignment horizontal="left"/>
      <protection locked="0"/>
    </xf>
    <xf numFmtId="170" fontId="6" fillId="6" borderId="3" xfId="3" applyNumberFormat="1" applyFont="1" applyBorder="1" applyAlignment="1" applyProtection="1">
      <alignment horizontal="left"/>
      <protection locked="0"/>
    </xf>
    <xf numFmtId="170" fontId="6" fillId="6" borderId="2" xfId="3" applyNumberFormat="1" applyFont="1" applyBorder="1" applyAlignment="1" applyProtection="1">
      <alignment horizontal="left"/>
      <protection locked="0"/>
    </xf>
    <xf numFmtId="167" fontId="6" fillId="6" borderId="94" xfId="3" applyNumberFormat="1" applyFont="1" applyBorder="1" applyAlignment="1" applyProtection="1">
      <alignment horizontal="right"/>
      <protection locked="0"/>
    </xf>
    <xf numFmtId="167" fontId="6" fillId="6" borderId="97" xfId="3" applyNumberFormat="1" applyFont="1" applyBorder="1" applyAlignment="1" applyProtection="1">
      <alignment horizontal="right"/>
      <protection locked="0"/>
    </xf>
    <xf numFmtId="0" fontId="6" fillId="3" borderId="22" xfId="0" applyFont="1" applyFill="1" applyBorder="1" applyAlignment="1">
      <alignment horizontal="left"/>
    </xf>
    <xf numFmtId="0" fontId="6" fillId="3" borderId="1" xfId="0" applyFont="1" applyFill="1" applyBorder="1" applyAlignment="1">
      <alignment horizontal="left"/>
    </xf>
    <xf numFmtId="167" fontId="6" fillId="6" borderId="95" xfId="3" applyNumberFormat="1" applyFont="1" applyBorder="1" applyAlignment="1" applyProtection="1">
      <alignment horizontal="right"/>
      <protection locked="0"/>
    </xf>
    <xf numFmtId="167" fontId="6" fillId="6" borderId="62" xfId="3" applyNumberFormat="1" applyFont="1" applyBorder="1" applyAlignment="1" applyProtection="1">
      <alignment horizontal="right"/>
      <protection locked="0"/>
    </xf>
    <xf numFmtId="9" fontId="6" fillId="3" borderId="95" xfId="2" applyFont="1" applyFill="1" applyBorder="1" applyAlignment="1" applyProtection="1">
      <alignment horizontal="right"/>
    </xf>
    <xf numFmtId="9" fontId="6" fillId="3" borderId="62" xfId="2" applyFont="1" applyFill="1" applyBorder="1" applyAlignment="1" applyProtection="1">
      <alignment horizontal="right"/>
    </xf>
    <xf numFmtId="0" fontId="40" fillId="4" borderId="22" xfId="4" applyFont="1" applyFill="1" applyBorder="1" applyAlignment="1">
      <alignment horizontal="left" wrapText="1"/>
    </xf>
    <xf numFmtId="0" fontId="40" fillId="4" borderId="1" xfId="4" applyFont="1" applyFill="1" applyBorder="1" applyAlignment="1">
      <alignment horizontal="left" wrapText="1"/>
    </xf>
    <xf numFmtId="0" fontId="40" fillId="4" borderId="23" xfId="4" applyFont="1" applyFill="1" applyBorder="1" applyAlignment="1">
      <alignment horizontal="left" wrapText="1"/>
    </xf>
    <xf numFmtId="0" fontId="6" fillId="3" borderId="38" xfId="0" applyFont="1" applyFill="1" applyBorder="1" applyAlignment="1">
      <alignment horizontal="left"/>
    </xf>
    <xf numFmtId="0" fontId="6" fillId="3" borderId="7" xfId="0" applyFont="1" applyFill="1" applyBorder="1" applyAlignment="1">
      <alignment horizontal="left"/>
    </xf>
    <xf numFmtId="0" fontId="17" fillId="3" borderId="20" xfId="0" applyFont="1" applyFill="1" applyBorder="1" applyAlignment="1">
      <alignment horizontal="center"/>
    </xf>
    <xf numFmtId="0" fontId="17" fillId="3" borderId="3" xfId="0" applyFont="1" applyFill="1" applyBorder="1" applyAlignment="1">
      <alignment horizontal="center"/>
    </xf>
    <xf numFmtId="0" fontId="17" fillId="3" borderId="21" xfId="0" applyFont="1" applyFill="1" applyBorder="1" applyAlignment="1">
      <alignment horizontal="center"/>
    </xf>
    <xf numFmtId="167" fontId="6" fillId="3" borderId="94" xfId="3" applyNumberFormat="1" applyFont="1" applyFill="1" applyBorder="1" applyAlignment="1" applyProtection="1">
      <alignment horizontal="right"/>
    </xf>
    <xf numFmtId="167" fontId="6" fillId="3" borderId="97" xfId="3" applyNumberFormat="1" applyFont="1" applyFill="1" applyBorder="1" applyAlignment="1" applyProtection="1">
      <alignment horizontal="right"/>
    </xf>
    <xf numFmtId="0" fontId="24" fillId="3" borderId="3" xfId="6" applyFill="1" applyBorder="1" applyAlignment="1" applyProtection="1">
      <alignment horizontal="center"/>
      <protection locked="0"/>
    </xf>
    <xf numFmtId="0" fontId="24" fillId="3" borderId="2" xfId="6" applyFill="1" applyBorder="1" applyAlignment="1" applyProtection="1">
      <alignment horizontal="center"/>
      <protection locked="0"/>
    </xf>
    <xf numFmtId="0" fontId="6" fillId="3" borderId="42" xfId="0" applyFont="1" applyFill="1" applyBorder="1" applyAlignment="1">
      <alignment horizontal="left"/>
    </xf>
    <xf numFmtId="0" fontId="6" fillId="3" borderId="4" xfId="0" applyFont="1" applyFill="1" applyBorder="1" applyAlignment="1">
      <alignment horizontal="left"/>
    </xf>
    <xf numFmtId="0" fontId="24" fillId="3" borderId="4" xfId="6" applyFill="1" applyBorder="1" applyAlignment="1" applyProtection="1">
      <alignment horizontal="left"/>
      <protection locked="0"/>
    </xf>
    <xf numFmtId="0" fontId="6" fillId="3" borderId="4" xfId="0" applyFont="1" applyFill="1" applyBorder="1" applyAlignment="1" applyProtection="1">
      <alignment horizontal="left"/>
      <protection locked="0"/>
    </xf>
    <xf numFmtId="0" fontId="6" fillId="3" borderId="10" xfId="0" applyFont="1" applyFill="1" applyBorder="1" applyAlignment="1" applyProtection="1">
      <alignment horizontal="left"/>
      <protection locked="0"/>
    </xf>
    <xf numFmtId="170" fontId="6" fillId="6" borderId="95" xfId="3" applyNumberFormat="1" applyFont="1" applyBorder="1" applyAlignment="1" applyProtection="1">
      <alignment horizontal="right"/>
      <protection locked="0"/>
    </xf>
    <xf numFmtId="170" fontId="6" fillId="6" borderId="62" xfId="3" applyNumberFormat="1" applyFont="1" applyBorder="1" applyAlignment="1" applyProtection="1">
      <alignment horizontal="right"/>
      <protection locked="0"/>
    </xf>
    <xf numFmtId="0" fontId="11" fillId="4" borderId="40" xfId="4" applyFont="1" applyFill="1" applyBorder="1" applyAlignment="1">
      <alignment horizontal="center" vertical="center" wrapText="1"/>
    </xf>
    <xf numFmtId="0" fontId="11" fillId="4" borderId="26" xfId="4" applyFont="1" applyFill="1" applyBorder="1" applyAlignment="1">
      <alignment horizontal="center" vertical="center" wrapText="1"/>
    </xf>
    <xf numFmtId="0" fontId="11" fillId="4" borderId="41" xfId="4" applyFont="1" applyFill="1" applyBorder="1" applyAlignment="1">
      <alignment horizontal="center" vertical="center" wrapText="1"/>
    </xf>
    <xf numFmtId="0" fontId="6" fillId="3" borderId="34" xfId="0" applyFont="1" applyFill="1" applyBorder="1" applyAlignment="1">
      <alignment horizontal="left"/>
    </xf>
    <xf numFmtId="0" fontId="6" fillId="3" borderId="6" xfId="0" applyFont="1" applyFill="1" applyBorder="1" applyAlignment="1">
      <alignment horizontal="left"/>
    </xf>
    <xf numFmtId="167" fontId="6" fillId="3" borderId="95" xfId="3" applyNumberFormat="1" applyFont="1" applyFill="1" applyBorder="1" applyAlignment="1" applyProtection="1">
      <alignment horizontal="right"/>
    </xf>
    <xf numFmtId="167" fontId="6" fillId="3" borderId="62" xfId="3" applyNumberFormat="1" applyFont="1" applyFill="1" applyBorder="1" applyAlignment="1" applyProtection="1">
      <alignment horizontal="right"/>
    </xf>
    <xf numFmtId="170" fontId="6" fillId="6" borderId="94" xfId="3" applyNumberFormat="1" applyFont="1" applyBorder="1" applyAlignment="1" applyProtection="1">
      <alignment horizontal="right"/>
      <protection locked="0"/>
    </xf>
    <xf numFmtId="170" fontId="6" fillId="6" borderId="97" xfId="3" applyNumberFormat="1" applyFont="1" applyBorder="1" applyAlignment="1" applyProtection="1">
      <alignment horizontal="right"/>
      <protection locked="0"/>
    </xf>
    <xf numFmtId="9" fontId="6" fillId="3" borderId="94" xfId="2" applyFont="1" applyFill="1" applyBorder="1" applyAlignment="1" applyProtection="1">
      <alignment horizontal="right"/>
    </xf>
    <xf numFmtId="9" fontId="6" fillId="3" borderId="97" xfId="2" applyFont="1" applyFill="1" applyBorder="1" applyAlignment="1" applyProtection="1">
      <alignment horizontal="right"/>
    </xf>
    <xf numFmtId="0" fontId="0" fillId="0" borderId="0" xfId="0" applyAlignment="1">
      <alignment horizontal="center" vertical="center" wrapText="1"/>
    </xf>
  </cellXfs>
  <cellStyles count="9">
    <cellStyle name="Excel Built-in Normal" xfId="7" xr:uid="{00000000-0005-0000-0000-000000000000}"/>
    <cellStyle name="Excel Built-in Note" xfId="8" xr:uid="{00000000-0005-0000-0000-000001000000}"/>
    <cellStyle name="Hiperpovezava" xfId="6" builtinId="8"/>
    <cellStyle name="Navadno" xfId="0" builtinId="0"/>
    <cellStyle name="Navadno 2" xfId="4" xr:uid="{00000000-0005-0000-0000-000004000000}"/>
    <cellStyle name="Navadno_obrazciZGD" xfId="5" xr:uid="{00000000-0005-0000-0000-000005000000}"/>
    <cellStyle name="Odstotek" xfId="2" builtinId="5"/>
    <cellStyle name="Opomba" xfId="3" builtinId="10"/>
    <cellStyle name="Vejica" xfId="1" builtinId="3"/>
  </cellStyles>
  <dxfs count="0"/>
  <tableStyles count="0" defaultTableStyle="TableStyleMedium2" defaultPivotStyle="PivotStyleLight16"/>
  <colors>
    <mruColors>
      <color rgb="FFEAEDE9"/>
      <color rgb="FF649981"/>
      <color rgb="FFCCD1CD"/>
      <color rgb="FFFFCCFF"/>
      <color rgb="FFEFE5F7"/>
      <color rgb="FF9EC2A6"/>
      <color rgb="FFFF5757"/>
      <color rgb="FF464646"/>
      <color rgb="FF411937"/>
      <color rgb="FF280A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 Id="rId9"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4</xdr:col>
      <xdr:colOff>133351</xdr:colOff>
      <xdr:row>33</xdr:row>
      <xdr:rowOff>662254</xdr:rowOff>
    </xdr:from>
    <xdr:to>
      <xdr:col>8</xdr:col>
      <xdr:colOff>819151</xdr:colOff>
      <xdr:row>33</xdr:row>
      <xdr:rowOff>1181226</xdr:rowOff>
    </xdr:to>
    <xdr:pic>
      <xdr:nvPicPr>
        <xdr:cNvPr id="11" name="Slika 10">
          <a:extLst>
            <a:ext uri="{FF2B5EF4-FFF2-40B4-BE49-F238E27FC236}">
              <a16:creationId xmlns:a16="http://schemas.microsoft.com/office/drawing/2014/main" id="{0119922B-ED23-0AC6-A1DC-4D9281BF3CBE}"/>
            </a:ext>
          </a:extLst>
        </xdr:cNvPr>
        <xdr:cNvPicPr>
          <a:picLocks noChangeAspect="1"/>
        </xdr:cNvPicPr>
      </xdr:nvPicPr>
      <xdr:blipFill>
        <a:blip xmlns:r="http://schemas.openxmlformats.org/officeDocument/2006/relationships" r:embed="rId1" cstate="print"/>
        <a:stretch>
          <a:fillRect/>
        </a:stretch>
      </xdr:blipFill>
      <xdr:spPr>
        <a:xfrm>
          <a:off x="2924176" y="37066804"/>
          <a:ext cx="4457700" cy="518972"/>
        </a:xfrm>
        <a:prstGeom prst="rect">
          <a:avLst/>
        </a:prstGeom>
      </xdr:spPr>
    </xdr:pic>
    <xdr:clientData/>
  </xdr:twoCellAnchor>
  <xdr:twoCellAnchor editAs="oneCell">
    <xdr:from>
      <xdr:col>4</xdr:col>
      <xdr:colOff>123826</xdr:colOff>
      <xdr:row>33</xdr:row>
      <xdr:rowOff>1200150</xdr:rowOff>
    </xdr:from>
    <xdr:to>
      <xdr:col>8</xdr:col>
      <xdr:colOff>817240</xdr:colOff>
      <xdr:row>33</xdr:row>
      <xdr:rowOff>2285999</xdr:rowOff>
    </xdr:to>
    <xdr:pic>
      <xdr:nvPicPr>
        <xdr:cNvPr id="12" name="Slika 11">
          <a:extLst>
            <a:ext uri="{FF2B5EF4-FFF2-40B4-BE49-F238E27FC236}">
              <a16:creationId xmlns:a16="http://schemas.microsoft.com/office/drawing/2014/main" id="{814E0610-8437-CC7B-0A54-C1A17FBE4F74}"/>
            </a:ext>
          </a:extLst>
        </xdr:cNvPr>
        <xdr:cNvPicPr>
          <a:picLocks noChangeAspect="1"/>
        </xdr:cNvPicPr>
      </xdr:nvPicPr>
      <xdr:blipFill>
        <a:blip xmlns:r="http://schemas.openxmlformats.org/officeDocument/2006/relationships" r:embed="rId2" cstate="print"/>
        <a:stretch>
          <a:fillRect/>
        </a:stretch>
      </xdr:blipFill>
      <xdr:spPr>
        <a:xfrm>
          <a:off x="2914651" y="37604700"/>
          <a:ext cx="4465314" cy="10858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171450</xdr:colOff>
      <xdr:row>5</xdr:row>
      <xdr:rowOff>57150</xdr:rowOff>
    </xdr:from>
    <xdr:to>
      <xdr:col>2</xdr:col>
      <xdr:colOff>247831</xdr:colOff>
      <xdr:row>7</xdr:row>
      <xdr:rowOff>76256</xdr:rowOff>
    </xdr:to>
    <xdr:pic>
      <xdr:nvPicPr>
        <xdr:cNvPr id="2" name="Slika 1">
          <a:extLst>
            <a:ext uri="{FF2B5EF4-FFF2-40B4-BE49-F238E27FC236}">
              <a16:creationId xmlns:a16="http://schemas.microsoft.com/office/drawing/2014/main" id="{AB8AC9A0-57B6-164B-1993-72821C89C549}"/>
            </a:ext>
          </a:extLst>
        </xdr:cNvPr>
        <xdr:cNvPicPr>
          <a:picLocks noChangeAspect="1"/>
        </xdr:cNvPicPr>
      </xdr:nvPicPr>
      <xdr:blipFill>
        <a:blip xmlns:r="http://schemas.openxmlformats.org/officeDocument/2006/relationships" r:embed="rId1" cstate="print"/>
        <a:stretch>
          <a:fillRect/>
        </a:stretch>
      </xdr:blipFill>
      <xdr:spPr>
        <a:xfrm>
          <a:off x="171450" y="2924175"/>
          <a:ext cx="1295581" cy="400106"/>
        </a:xfrm>
        <a:prstGeom prst="rect">
          <a:avLst/>
        </a:prstGeom>
      </xdr:spPr>
    </xdr:pic>
    <xdr:clientData/>
  </xdr:twoCellAnchor>
  <xdr:twoCellAnchor editAs="oneCell">
    <xdr:from>
      <xdr:col>8</xdr:col>
      <xdr:colOff>533400</xdr:colOff>
      <xdr:row>10</xdr:row>
      <xdr:rowOff>77422</xdr:rowOff>
    </xdr:from>
    <xdr:to>
      <xdr:col>15</xdr:col>
      <xdr:colOff>527860</xdr:colOff>
      <xdr:row>12</xdr:row>
      <xdr:rowOff>38100</xdr:rowOff>
    </xdr:to>
    <xdr:pic>
      <xdr:nvPicPr>
        <xdr:cNvPr id="3" name="Slika 2">
          <a:extLst>
            <a:ext uri="{FF2B5EF4-FFF2-40B4-BE49-F238E27FC236}">
              <a16:creationId xmlns:a16="http://schemas.microsoft.com/office/drawing/2014/main" id="{1FB8CA5D-9306-A293-D0C4-C09AE7CC3D44}"/>
            </a:ext>
          </a:extLst>
        </xdr:cNvPr>
        <xdr:cNvPicPr>
          <a:picLocks noChangeAspect="1"/>
        </xdr:cNvPicPr>
      </xdr:nvPicPr>
      <xdr:blipFill>
        <a:blip xmlns:r="http://schemas.openxmlformats.org/officeDocument/2006/relationships" r:embed="rId2" cstate="print"/>
        <a:stretch>
          <a:fillRect/>
        </a:stretch>
      </xdr:blipFill>
      <xdr:spPr>
        <a:xfrm>
          <a:off x="5410200" y="3896947"/>
          <a:ext cx="4261660" cy="341678"/>
        </a:xfrm>
        <a:prstGeom prst="rect">
          <a:avLst/>
        </a:prstGeom>
      </xdr:spPr>
    </xdr:pic>
    <xdr:clientData/>
  </xdr:twoCellAnchor>
  <xdr:twoCellAnchor editAs="oneCell">
    <xdr:from>
      <xdr:col>0</xdr:col>
      <xdr:colOff>133350</xdr:colOff>
      <xdr:row>7</xdr:row>
      <xdr:rowOff>104775</xdr:rowOff>
    </xdr:from>
    <xdr:to>
      <xdr:col>15</xdr:col>
      <xdr:colOff>506153</xdr:colOff>
      <xdr:row>9</xdr:row>
      <xdr:rowOff>123881</xdr:rowOff>
    </xdr:to>
    <xdr:pic>
      <xdr:nvPicPr>
        <xdr:cNvPr id="5" name="Slika 4">
          <a:extLst>
            <a:ext uri="{FF2B5EF4-FFF2-40B4-BE49-F238E27FC236}">
              <a16:creationId xmlns:a16="http://schemas.microsoft.com/office/drawing/2014/main" id="{C5CE121E-4C96-FE7C-80C1-2383B5CCEE4E}"/>
            </a:ext>
          </a:extLst>
        </xdr:cNvPr>
        <xdr:cNvPicPr>
          <a:picLocks noChangeAspect="1"/>
        </xdr:cNvPicPr>
      </xdr:nvPicPr>
      <xdr:blipFill>
        <a:blip xmlns:r="http://schemas.openxmlformats.org/officeDocument/2006/relationships" r:embed="rId3" cstate="print"/>
        <a:stretch>
          <a:fillRect/>
        </a:stretch>
      </xdr:blipFill>
      <xdr:spPr>
        <a:xfrm>
          <a:off x="133350" y="3352800"/>
          <a:ext cx="9516803" cy="40010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52</xdr:col>
      <xdr:colOff>285750</xdr:colOff>
      <xdr:row>0</xdr:row>
      <xdr:rowOff>257175</xdr:rowOff>
    </xdr:from>
    <xdr:to>
      <xdr:col>65</xdr:col>
      <xdr:colOff>563120</xdr:colOff>
      <xdr:row>26</xdr:row>
      <xdr:rowOff>48314</xdr:rowOff>
    </xdr:to>
    <xdr:pic>
      <xdr:nvPicPr>
        <xdr:cNvPr id="2" name="Slika 1">
          <a:extLst>
            <a:ext uri="{FF2B5EF4-FFF2-40B4-BE49-F238E27FC236}">
              <a16:creationId xmlns:a16="http://schemas.microsoft.com/office/drawing/2014/main" id="{1332495D-D179-8447-4924-BA178D3CECDC}"/>
            </a:ext>
          </a:extLst>
        </xdr:cNvPr>
        <xdr:cNvPicPr>
          <a:picLocks noChangeAspect="1"/>
        </xdr:cNvPicPr>
      </xdr:nvPicPr>
      <xdr:blipFill>
        <a:blip xmlns:r="http://schemas.openxmlformats.org/officeDocument/2006/relationships" r:embed="rId1" cstate="print"/>
        <a:stretch>
          <a:fillRect/>
        </a:stretch>
      </xdr:blipFill>
      <xdr:spPr>
        <a:xfrm>
          <a:off x="53035200" y="257175"/>
          <a:ext cx="8202170" cy="4934639"/>
        </a:xfrm>
        <a:prstGeom prst="rect">
          <a:avLst/>
        </a:prstGeom>
      </xdr:spPr>
    </xdr:pic>
    <xdr:clientData/>
  </xdr:twoCellAnchor>
  <xdr:twoCellAnchor>
    <xdr:from>
      <xdr:col>5</xdr:col>
      <xdr:colOff>1731174</xdr:colOff>
      <xdr:row>14</xdr:row>
      <xdr:rowOff>19050</xdr:rowOff>
    </xdr:from>
    <xdr:to>
      <xdr:col>9</xdr:col>
      <xdr:colOff>219075</xdr:colOff>
      <xdr:row>36</xdr:row>
      <xdr:rowOff>57150</xdr:rowOff>
    </xdr:to>
    <xdr:pic>
      <xdr:nvPicPr>
        <xdr:cNvPr id="3" name="Slika 2">
          <a:extLst>
            <a:ext uri="{FF2B5EF4-FFF2-40B4-BE49-F238E27FC236}">
              <a16:creationId xmlns:a16="http://schemas.microsoft.com/office/drawing/2014/main" id="{C00128EF-9EB5-C8F6-E3F3-B63DA798184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598574" y="2876550"/>
          <a:ext cx="6555576" cy="422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35</xdr:col>
      <xdr:colOff>200024</xdr:colOff>
      <xdr:row>25</xdr:row>
      <xdr:rowOff>38100</xdr:rowOff>
    </xdr:from>
    <xdr:to>
      <xdr:col>51</xdr:col>
      <xdr:colOff>158361</xdr:colOff>
      <xdr:row>44</xdr:row>
      <xdr:rowOff>9525</xdr:rowOff>
    </xdr:to>
    <xdr:pic>
      <xdr:nvPicPr>
        <xdr:cNvPr id="4" name="Slika 3">
          <a:extLst>
            <a:ext uri="{FF2B5EF4-FFF2-40B4-BE49-F238E27FC236}">
              <a16:creationId xmlns:a16="http://schemas.microsoft.com/office/drawing/2014/main" id="{BB7280B1-5D6C-4AC3-9773-417E3C443EB9}"/>
            </a:ext>
          </a:extLst>
        </xdr:cNvPr>
        <xdr:cNvPicPr>
          <a:picLocks noChangeAspect="1"/>
        </xdr:cNvPicPr>
      </xdr:nvPicPr>
      <xdr:blipFill>
        <a:blip xmlns:r="http://schemas.openxmlformats.org/officeDocument/2006/relationships" r:embed="rId3" cstate="print"/>
        <a:stretch>
          <a:fillRect/>
        </a:stretch>
      </xdr:blipFill>
      <xdr:spPr>
        <a:xfrm>
          <a:off x="51254024" y="4991100"/>
          <a:ext cx="9711937" cy="3590925"/>
        </a:xfrm>
        <a:prstGeom prst="rect">
          <a:avLst/>
        </a:prstGeom>
      </xdr:spPr>
    </xdr:pic>
    <xdr:clientData/>
  </xdr:twoCellAnchor>
  <xdr:twoCellAnchor editAs="oneCell">
    <xdr:from>
      <xdr:col>52</xdr:col>
      <xdr:colOff>304800</xdr:colOff>
      <xdr:row>27</xdr:row>
      <xdr:rowOff>38100</xdr:rowOff>
    </xdr:from>
    <xdr:to>
      <xdr:col>64</xdr:col>
      <xdr:colOff>27698</xdr:colOff>
      <xdr:row>76</xdr:row>
      <xdr:rowOff>85725</xdr:rowOff>
    </xdr:to>
    <xdr:pic>
      <xdr:nvPicPr>
        <xdr:cNvPr id="5" name="Slika 4">
          <a:extLst>
            <a:ext uri="{FF2B5EF4-FFF2-40B4-BE49-F238E27FC236}">
              <a16:creationId xmlns:a16="http://schemas.microsoft.com/office/drawing/2014/main" id="{6F1DD364-1A78-46FD-96CB-6207E1CE6C03}"/>
            </a:ext>
          </a:extLst>
        </xdr:cNvPr>
        <xdr:cNvPicPr>
          <a:picLocks noChangeAspect="1"/>
        </xdr:cNvPicPr>
      </xdr:nvPicPr>
      <xdr:blipFill>
        <a:blip xmlns:r="http://schemas.openxmlformats.org/officeDocument/2006/relationships" r:embed="rId4" cstate="print"/>
        <a:stretch>
          <a:fillRect/>
        </a:stretch>
      </xdr:blipFill>
      <xdr:spPr>
        <a:xfrm>
          <a:off x="53054250" y="5372100"/>
          <a:ext cx="7038098" cy="9382125"/>
        </a:xfrm>
        <a:prstGeom prst="rect">
          <a:avLst/>
        </a:prstGeom>
      </xdr:spPr>
    </xdr:pic>
    <xdr:clientData/>
  </xdr:twoCellAnchor>
  <xdr:twoCellAnchor editAs="oneCell">
    <xdr:from>
      <xdr:col>36</xdr:col>
      <xdr:colOff>523874</xdr:colOff>
      <xdr:row>46</xdr:row>
      <xdr:rowOff>133350</xdr:rowOff>
    </xdr:from>
    <xdr:to>
      <xdr:col>48</xdr:col>
      <xdr:colOff>604643</xdr:colOff>
      <xdr:row>74</xdr:row>
      <xdr:rowOff>114300</xdr:rowOff>
    </xdr:to>
    <xdr:pic>
      <xdr:nvPicPr>
        <xdr:cNvPr id="6" name="Slika 5">
          <a:extLst>
            <a:ext uri="{FF2B5EF4-FFF2-40B4-BE49-F238E27FC236}">
              <a16:creationId xmlns:a16="http://schemas.microsoft.com/office/drawing/2014/main" id="{8534A63E-9488-426F-8DDF-581DDA564B1B}"/>
            </a:ext>
          </a:extLst>
        </xdr:cNvPr>
        <xdr:cNvPicPr>
          <a:picLocks noChangeAspect="1"/>
        </xdr:cNvPicPr>
      </xdr:nvPicPr>
      <xdr:blipFill>
        <a:blip xmlns:r="http://schemas.openxmlformats.org/officeDocument/2006/relationships" r:embed="rId5" cstate="print"/>
        <a:stretch>
          <a:fillRect/>
        </a:stretch>
      </xdr:blipFill>
      <xdr:spPr>
        <a:xfrm>
          <a:off x="43519724" y="9086850"/>
          <a:ext cx="7395969" cy="5314950"/>
        </a:xfrm>
        <a:prstGeom prst="rect">
          <a:avLst/>
        </a:prstGeom>
      </xdr:spPr>
    </xdr:pic>
    <xdr:clientData/>
  </xdr:twoCellAnchor>
  <xdr:twoCellAnchor editAs="oneCell">
    <xdr:from>
      <xdr:col>35</xdr:col>
      <xdr:colOff>161925</xdr:colOff>
      <xdr:row>1</xdr:row>
      <xdr:rowOff>9525</xdr:rowOff>
    </xdr:from>
    <xdr:to>
      <xdr:col>46</xdr:col>
      <xdr:colOff>552832</xdr:colOff>
      <xdr:row>24</xdr:row>
      <xdr:rowOff>124062</xdr:rowOff>
    </xdr:to>
    <xdr:pic>
      <xdr:nvPicPr>
        <xdr:cNvPr id="7" name="Slika 6">
          <a:extLst>
            <a:ext uri="{FF2B5EF4-FFF2-40B4-BE49-F238E27FC236}">
              <a16:creationId xmlns:a16="http://schemas.microsoft.com/office/drawing/2014/main" id="{C4641807-8414-4A76-9AFC-7AE2E5899C37}"/>
            </a:ext>
          </a:extLst>
        </xdr:cNvPr>
        <xdr:cNvPicPr>
          <a:picLocks noChangeAspect="1"/>
        </xdr:cNvPicPr>
      </xdr:nvPicPr>
      <xdr:blipFill>
        <a:blip xmlns:r="http://schemas.openxmlformats.org/officeDocument/2006/relationships" r:embed="rId6" cstate="print"/>
        <a:stretch>
          <a:fillRect/>
        </a:stretch>
      </xdr:blipFill>
      <xdr:spPr>
        <a:xfrm>
          <a:off x="42548175" y="390525"/>
          <a:ext cx="7096507" cy="4496037"/>
        </a:xfrm>
        <a:prstGeom prst="rect">
          <a:avLst/>
        </a:prstGeom>
      </xdr:spPr>
    </xdr:pic>
    <xdr:clientData/>
  </xdr:twoCellAnchor>
  <xdr:twoCellAnchor editAs="oneCell">
    <xdr:from>
      <xdr:col>7</xdr:col>
      <xdr:colOff>28575</xdr:colOff>
      <xdr:row>37</xdr:row>
      <xdr:rowOff>14131</xdr:rowOff>
    </xdr:from>
    <xdr:to>
      <xdr:col>8</xdr:col>
      <xdr:colOff>571500</xdr:colOff>
      <xdr:row>47</xdr:row>
      <xdr:rowOff>143238</xdr:rowOff>
    </xdr:to>
    <xdr:pic>
      <xdr:nvPicPr>
        <xdr:cNvPr id="8" name="Slika 7">
          <a:extLst>
            <a:ext uri="{FF2B5EF4-FFF2-40B4-BE49-F238E27FC236}">
              <a16:creationId xmlns:a16="http://schemas.microsoft.com/office/drawing/2014/main" id="{EED05067-9419-1A1B-D40E-0F8BCDDD61C9}"/>
            </a:ext>
          </a:extLst>
        </xdr:cNvPr>
        <xdr:cNvPicPr>
          <a:picLocks noChangeAspect="1"/>
        </xdr:cNvPicPr>
      </xdr:nvPicPr>
      <xdr:blipFill>
        <a:blip xmlns:r="http://schemas.openxmlformats.org/officeDocument/2006/relationships" r:embed="rId7" cstate="print"/>
        <a:stretch>
          <a:fillRect/>
        </a:stretch>
      </xdr:blipFill>
      <xdr:spPr>
        <a:xfrm>
          <a:off x="7934325" y="7253131"/>
          <a:ext cx="7134225" cy="2034107"/>
        </a:xfrm>
        <a:prstGeom prst="rect">
          <a:avLst/>
        </a:prstGeom>
      </xdr:spPr>
    </xdr:pic>
    <xdr:clientData/>
  </xdr:twoCellAnchor>
  <xdr:twoCellAnchor editAs="oneCell">
    <xdr:from>
      <xdr:col>5</xdr:col>
      <xdr:colOff>704850</xdr:colOff>
      <xdr:row>54</xdr:row>
      <xdr:rowOff>28575</xdr:rowOff>
    </xdr:from>
    <xdr:to>
      <xdr:col>9</xdr:col>
      <xdr:colOff>20253</xdr:colOff>
      <xdr:row>75</xdr:row>
      <xdr:rowOff>38660</xdr:rowOff>
    </xdr:to>
    <xdr:pic>
      <xdr:nvPicPr>
        <xdr:cNvPr id="9" name="Slika 8">
          <a:extLst>
            <a:ext uri="{FF2B5EF4-FFF2-40B4-BE49-F238E27FC236}">
              <a16:creationId xmlns:a16="http://schemas.microsoft.com/office/drawing/2014/main" id="{93496FC8-049F-B7D2-EB22-428828758B84}"/>
            </a:ext>
          </a:extLst>
        </xdr:cNvPr>
        <xdr:cNvPicPr>
          <a:picLocks noChangeAspect="1"/>
        </xdr:cNvPicPr>
      </xdr:nvPicPr>
      <xdr:blipFill>
        <a:blip xmlns:r="http://schemas.openxmlformats.org/officeDocument/2006/relationships" r:embed="rId8" cstate="print"/>
        <a:stretch>
          <a:fillRect/>
        </a:stretch>
      </xdr:blipFill>
      <xdr:spPr>
        <a:xfrm>
          <a:off x="6572250" y="10506075"/>
          <a:ext cx="8621328" cy="4010585"/>
        </a:xfrm>
        <a:prstGeom prst="rect">
          <a:avLst/>
        </a:prstGeom>
      </xdr:spPr>
    </xdr:pic>
    <xdr:clientData/>
  </xdr:twoCellAnchor>
  <xdr:twoCellAnchor editAs="oneCell">
    <xdr:from>
      <xdr:col>5</xdr:col>
      <xdr:colOff>714375</xdr:colOff>
      <xdr:row>75</xdr:row>
      <xdr:rowOff>161925</xdr:rowOff>
    </xdr:from>
    <xdr:to>
      <xdr:col>9</xdr:col>
      <xdr:colOff>1199</xdr:colOff>
      <xdr:row>108</xdr:row>
      <xdr:rowOff>67539</xdr:rowOff>
    </xdr:to>
    <xdr:pic>
      <xdr:nvPicPr>
        <xdr:cNvPr id="10" name="Slika 9">
          <a:extLst>
            <a:ext uri="{FF2B5EF4-FFF2-40B4-BE49-F238E27FC236}">
              <a16:creationId xmlns:a16="http://schemas.microsoft.com/office/drawing/2014/main" id="{4724498E-B5EB-1C44-1733-64D5865E8D8B}"/>
            </a:ext>
          </a:extLst>
        </xdr:cNvPr>
        <xdr:cNvPicPr>
          <a:picLocks noChangeAspect="1"/>
        </xdr:cNvPicPr>
      </xdr:nvPicPr>
      <xdr:blipFill>
        <a:blip xmlns:r="http://schemas.openxmlformats.org/officeDocument/2006/relationships" r:embed="rId9" cstate="print"/>
        <a:stretch>
          <a:fillRect/>
        </a:stretch>
      </xdr:blipFill>
      <xdr:spPr>
        <a:xfrm>
          <a:off x="6581775" y="14639925"/>
          <a:ext cx="8592749" cy="619211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jodp.mf.gov.si/Domov" TargetMode="External"/><Relationship Id="rId1" Type="http://schemas.openxmlformats.org/officeDocument/2006/relationships/hyperlink" Target="https://jodp.mf.gov.si/Domov" TargetMode="Externa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pageSetUpPr fitToPage="1"/>
  </sheetPr>
  <dimension ref="A1:C13"/>
  <sheetViews>
    <sheetView view="pageBreakPreview" zoomScaleNormal="100" zoomScaleSheetLayoutView="100" workbookViewId="0">
      <selection activeCell="A13" sqref="A13:XFD13"/>
    </sheetView>
  </sheetViews>
  <sheetFormatPr defaultRowHeight="15" x14ac:dyDescent="0.25"/>
  <cols>
    <col min="1" max="1" width="27.42578125" customWidth="1"/>
    <col min="2" max="2" width="18" style="159" customWidth="1"/>
    <col min="3" max="3" width="140.42578125" customWidth="1"/>
  </cols>
  <sheetData>
    <row r="1" spans="1:3" s="93" customFormat="1" ht="39.950000000000003" customHeight="1" x14ac:dyDescent="0.25">
      <c r="A1" s="335" t="s">
        <v>0</v>
      </c>
      <c r="B1" s="336"/>
      <c r="C1" s="337"/>
    </row>
    <row r="2" spans="1:3" s="93" customFormat="1" ht="150" hidden="1" customHeight="1" x14ac:dyDescent="0.25">
      <c r="A2" s="338" t="s">
        <v>1</v>
      </c>
      <c r="B2" s="339"/>
      <c r="C2" s="340"/>
    </row>
    <row r="3" spans="1:3" s="93" customFormat="1" ht="34.5" hidden="1" customHeight="1" x14ac:dyDescent="0.25">
      <c r="A3" s="341" t="s">
        <v>2</v>
      </c>
      <c r="B3" s="342"/>
      <c r="C3" s="343"/>
    </row>
    <row r="4" spans="1:3" ht="40.5" hidden="1" customHeight="1" x14ac:dyDescent="0.25">
      <c r="A4" s="152" t="s">
        <v>3</v>
      </c>
      <c r="B4" s="153" t="s">
        <v>4</v>
      </c>
      <c r="C4" s="154" t="s">
        <v>5</v>
      </c>
    </row>
    <row r="5" spans="1:3" ht="51" hidden="1" customHeight="1" x14ac:dyDescent="0.25">
      <c r="A5" s="155" t="s">
        <v>6</v>
      </c>
      <c r="B5" s="156" t="s">
        <v>7</v>
      </c>
      <c r="C5" s="157" t="s">
        <v>8</v>
      </c>
    </row>
    <row r="6" spans="1:3" ht="51" hidden="1" customHeight="1" x14ac:dyDescent="0.25">
      <c r="A6" s="155" t="s">
        <v>9</v>
      </c>
      <c r="B6" s="156" t="s">
        <v>7</v>
      </c>
      <c r="C6" s="157" t="s">
        <v>10</v>
      </c>
    </row>
    <row r="7" spans="1:3" ht="51" hidden="1" customHeight="1" x14ac:dyDescent="0.25">
      <c r="A7" s="155" t="s">
        <v>11</v>
      </c>
      <c r="B7" s="156" t="s">
        <v>7</v>
      </c>
      <c r="C7" s="157" t="s">
        <v>12</v>
      </c>
    </row>
    <row r="8" spans="1:3" ht="84" hidden="1" customHeight="1" x14ac:dyDescent="0.25">
      <c r="A8" s="155" t="s">
        <v>13</v>
      </c>
      <c r="B8" s="156" t="s">
        <v>7</v>
      </c>
      <c r="C8" s="158" t="s">
        <v>14</v>
      </c>
    </row>
    <row r="9" spans="1:3" ht="196.5" hidden="1" customHeight="1" x14ac:dyDescent="0.25">
      <c r="A9" s="155" t="s">
        <v>15</v>
      </c>
      <c r="B9" s="156" t="s">
        <v>7</v>
      </c>
      <c r="C9" s="158" t="s">
        <v>16</v>
      </c>
    </row>
    <row r="10" spans="1:3" ht="127.5" hidden="1" customHeight="1" x14ac:dyDescent="0.25">
      <c r="A10" s="155" t="s">
        <v>17</v>
      </c>
      <c r="B10" s="156" t="s">
        <v>7</v>
      </c>
      <c r="C10" s="158" t="s">
        <v>18</v>
      </c>
    </row>
    <row r="11" spans="1:3" ht="127.5" hidden="1" customHeight="1" x14ac:dyDescent="0.25">
      <c r="A11" s="155" t="s">
        <v>19</v>
      </c>
      <c r="B11" s="156" t="s">
        <v>7</v>
      </c>
      <c r="C11" s="158" t="s">
        <v>20</v>
      </c>
    </row>
    <row r="12" spans="1:3" ht="127.5" customHeight="1" x14ac:dyDescent="0.25">
      <c r="A12" s="155" t="s">
        <v>21</v>
      </c>
      <c r="B12" s="156" t="s">
        <v>7</v>
      </c>
      <c r="C12" s="158" t="s">
        <v>22</v>
      </c>
    </row>
    <row r="13" spans="1:3" ht="71.25" hidden="1" customHeight="1" x14ac:dyDescent="0.25">
      <c r="A13" s="155" t="s">
        <v>23</v>
      </c>
      <c r="B13" s="156" t="s">
        <v>7</v>
      </c>
      <c r="C13" s="158" t="s">
        <v>24</v>
      </c>
    </row>
  </sheetData>
  <sheetProtection algorithmName="SHA-512" hashValue="EKfH1SsN2yEUEK5b29KLMoJzncBwxaulrAHkSRZla6YYaqirCeebiGJipc3BjI0uRRhAagKNoQSM79+AWMLxAg==" saltValue="xTS/pEGLIp9tM3jxDOM2pg==" spinCount="100000" sheet="1" selectLockedCells="1"/>
  <mergeCells count="3">
    <mergeCell ref="A1:C1"/>
    <mergeCell ref="A2:C2"/>
    <mergeCell ref="A3:C3"/>
  </mergeCells>
  <pageMargins left="0.7" right="0.7" top="0.75" bottom="0.75" header="0.3" footer="0.3"/>
  <pageSetup paperSize="9" scale="4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649981"/>
    <pageSetUpPr fitToPage="1"/>
  </sheetPr>
  <dimension ref="A1:E38"/>
  <sheetViews>
    <sheetView view="pageBreakPreview" zoomScaleNormal="100" zoomScaleSheetLayoutView="100" workbookViewId="0">
      <pane ySplit="3" topLeftCell="A4" activePane="bottomLeft" state="frozen"/>
      <selection activeCell="B10" sqref="B10:E10"/>
      <selection pane="bottomLeft" activeCell="B10" sqref="B10:E10"/>
    </sheetView>
  </sheetViews>
  <sheetFormatPr defaultColWidth="9.140625" defaultRowHeight="12.75" x14ac:dyDescent="0.2"/>
  <cols>
    <col min="1" max="1" width="64.7109375" style="7" bestFit="1" customWidth="1"/>
    <col min="2" max="5" width="15.5703125" style="7" customWidth="1"/>
    <col min="6" max="16384" width="9.140625" style="7"/>
  </cols>
  <sheetData>
    <row r="1" spans="1:5" ht="39.950000000000003" customHeight="1" x14ac:dyDescent="0.2">
      <c r="A1" s="501" t="s">
        <v>266</v>
      </c>
      <c r="B1" s="502"/>
      <c r="C1" s="502"/>
      <c r="D1" s="502"/>
      <c r="E1" s="502"/>
    </row>
    <row r="2" spans="1:5" ht="30" hidden="1" customHeight="1" x14ac:dyDescent="0.2">
      <c r="A2" s="49" t="s">
        <v>169</v>
      </c>
      <c r="B2" s="503" t="s">
        <v>170</v>
      </c>
      <c r="C2" s="504"/>
      <c r="D2" s="504"/>
      <c r="E2" s="504"/>
    </row>
    <row r="3" spans="1:5" ht="20.100000000000001" customHeight="1" x14ac:dyDescent="0.2">
      <c r="A3" s="52" t="s">
        <v>267</v>
      </c>
      <c r="B3" s="53">
        <f>PREDSTAVITEV!E2</f>
        <v>2024</v>
      </c>
      <c r="C3" s="53">
        <f>PREDSTAVITEV!E2+1</f>
        <v>2025</v>
      </c>
      <c r="D3" s="53">
        <f>PREDSTAVITEV!E2+2</f>
        <v>2026</v>
      </c>
      <c r="E3" s="53">
        <f>PREDSTAVITEV!E2+3</f>
        <v>2027</v>
      </c>
    </row>
    <row r="4" spans="1:5" ht="20.100000000000001" customHeight="1" x14ac:dyDescent="0.2">
      <c r="A4" s="505" t="s">
        <v>268</v>
      </c>
      <c r="B4" s="506"/>
      <c r="C4" s="506"/>
      <c r="D4" s="506"/>
      <c r="E4" s="506"/>
    </row>
    <row r="5" spans="1:5" ht="20.100000000000001" customHeight="1" x14ac:dyDescent="0.2">
      <c r="A5" s="54" t="s">
        <v>269</v>
      </c>
      <c r="B5" s="203"/>
      <c r="C5" s="203"/>
      <c r="D5" s="203"/>
      <c r="E5" s="203"/>
    </row>
    <row r="6" spans="1:5" ht="20.100000000000001" customHeight="1" x14ac:dyDescent="0.2">
      <c r="A6" s="55" t="s">
        <v>270</v>
      </c>
      <c r="B6" s="203"/>
      <c r="C6" s="203"/>
      <c r="D6" s="203"/>
      <c r="E6" s="203"/>
    </row>
    <row r="7" spans="1:5" ht="20.100000000000001" customHeight="1" x14ac:dyDescent="0.2">
      <c r="A7" s="54" t="s">
        <v>271</v>
      </c>
      <c r="B7" s="204">
        <f>SUM(B8:B10)</f>
        <v>0</v>
      </c>
      <c r="C7" s="204">
        <f>SUM(C8:C10)</f>
        <v>0</v>
      </c>
      <c r="D7" s="204">
        <f>SUM(D8:D10)</f>
        <v>0</v>
      </c>
      <c r="E7" s="204">
        <f>SUM(E8:E10)</f>
        <v>0</v>
      </c>
    </row>
    <row r="8" spans="1:5" ht="20.100000000000001" customHeight="1" x14ac:dyDescent="0.2">
      <c r="A8" s="54" t="s">
        <v>272</v>
      </c>
      <c r="B8" s="204">
        <f>'VIRI FINANCIRANJA'!D6</f>
        <v>0</v>
      </c>
      <c r="C8" s="204">
        <f>'VIRI FINANCIRANJA'!E6</f>
        <v>0</v>
      </c>
      <c r="D8" s="204">
        <f>'VIRI FINANCIRANJA'!F6</f>
        <v>0</v>
      </c>
      <c r="E8" s="205">
        <f>'VIRI FINANCIRANJA'!G6</f>
        <v>0</v>
      </c>
    </row>
    <row r="9" spans="1:5" ht="20.100000000000001" customHeight="1" x14ac:dyDescent="0.2">
      <c r="A9" s="54" t="s">
        <v>273</v>
      </c>
      <c r="B9" s="204">
        <f>'VIRI FINANCIRANJA'!D7</f>
        <v>0</v>
      </c>
      <c r="C9" s="204">
        <f>'VIRI FINANCIRANJA'!E7</f>
        <v>0</v>
      </c>
      <c r="D9" s="204">
        <f>'VIRI FINANCIRANJA'!F7</f>
        <v>0</v>
      </c>
      <c r="E9" s="205">
        <f>'VIRI FINANCIRANJA'!G7</f>
        <v>0</v>
      </c>
    </row>
    <row r="10" spans="1:5" ht="20.100000000000001" customHeight="1" x14ac:dyDescent="0.2">
      <c r="A10" s="54" t="s">
        <v>274</v>
      </c>
      <c r="B10" s="204">
        <f>'VIRI FINANCIRANJA'!D16</f>
        <v>0</v>
      </c>
      <c r="C10" s="204">
        <f>'VIRI FINANCIRANJA'!E16</f>
        <v>0</v>
      </c>
      <c r="D10" s="204">
        <f>'VIRI FINANCIRANJA'!F16</f>
        <v>0</v>
      </c>
      <c r="E10" s="205">
        <f>'VIRI FINANCIRANJA'!G16</f>
        <v>0</v>
      </c>
    </row>
    <row r="11" spans="1:5" ht="20.100000000000001" customHeight="1" x14ac:dyDescent="0.2">
      <c r="A11" s="56" t="s">
        <v>275</v>
      </c>
      <c r="B11" s="203"/>
      <c r="C11" s="203"/>
      <c r="D11" s="203"/>
      <c r="E11" s="203"/>
    </row>
    <row r="12" spans="1:5" ht="20.100000000000001" customHeight="1" x14ac:dyDescent="0.2">
      <c r="A12" s="499" t="s">
        <v>276</v>
      </c>
      <c r="B12" s="500"/>
      <c r="C12" s="500"/>
      <c r="D12" s="500"/>
      <c r="E12" s="500"/>
    </row>
    <row r="13" spans="1:5" ht="20.100000000000001" customHeight="1" x14ac:dyDescent="0.2">
      <c r="A13" s="55" t="s">
        <v>277</v>
      </c>
      <c r="B13" s="205"/>
      <c r="C13" s="205"/>
      <c r="D13" s="205"/>
      <c r="E13" s="205"/>
    </row>
    <row r="14" spans="1:5" ht="20.100000000000001" customHeight="1" x14ac:dyDescent="0.2">
      <c r="A14" s="55" t="s">
        <v>278</v>
      </c>
      <c r="B14" s="205"/>
      <c r="C14" s="205"/>
      <c r="D14" s="205"/>
      <c r="E14" s="205"/>
    </row>
    <row r="15" spans="1:5" ht="20.100000000000001" customHeight="1" x14ac:dyDescent="0.2">
      <c r="A15" s="55" t="s">
        <v>279</v>
      </c>
      <c r="B15" s="205"/>
      <c r="C15" s="205"/>
      <c r="D15" s="205"/>
      <c r="E15" s="205"/>
    </row>
    <row r="16" spans="1:5" ht="20.100000000000001" customHeight="1" x14ac:dyDescent="0.2">
      <c r="A16" s="55" t="s">
        <v>280</v>
      </c>
      <c r="B16" s="205"/>
      <c r="C16" s="205"/>
      <c r="D16" s="205"/>
      <c r="E16" s="205"/>
    </row>
    <row r="17" spans="1:5" ht="20.100000000000001" customHeight="1" x14ac:dyDescent="0.2">
      <c r="A17" s="55" t="s">
        <v>281</v>
      </c>
      <c r="B17" s="205"/>
      <c r="C17" s="205"/>
      <c r="D17" s="205"/>
      <c r="E17" s="205"/>
    </row>
    <row r="18" spans="1:5" ht="20.100000000000001" customHeight="1" x14ac:dyDescent="0.2">
      <c r="A18" s="55" t="s">
        <v>282</v>
      </c>
      <c r="B18" s="206">
        <f>SUM(B19:B22)</f>
        <v>0</v>
      </c>
      <c r="C18" s="206">
        <f>SUM(C19:C22)</f>
        <v>0</v>
      </c>
      <c r="D18" s="206">
        <f>SUM(D19:D22)</f>
        <v>0</v>
      </c>
      <c r="E18" s="206">
        <f>SUM(E19:E22)</f>
        <v>0</v>
      </c>
    </row>
    <row r="19" spans="1:5" ht="20.100000000000001" customHeight="1" x14ac:dyDescent="0.2">
      <c r="A19" s="57" t="s">
        <v>283</v>
      </c>
      <c r="B19" s="207"/>
      <c r="C19" s="208">
        <f>'FINANČNE OBVEZNOSTI'!I17</f>
        <v>0</v>
      </c>
      <c r="D19" s="208">
        <f>'FINANČNE OBVEZNOSTI'!J17</f>
        <v>0</v>
      </c>
      <c r="E19" s="208">
        <f>'FINANČNE OBVEZNOSTI'!K17</f>
        <v>0</v>
      </c>
    </row>
    <row r="20" spans="1:5" ht="20.100000000000001" customHeight="1" x14ac:dyDescent="0.2">
      <c r="A20" s="57" t="s">
        <v>284</v>
      </c>
      <c r="B20" s="207"/>
      <c r="C20" s="207"/>
      <c r="D20" s="207"/>
      <c r="E20" s="207"/>
    </row>
    <row r="21" spans="1:5" ht="20.100000000000001" customHeight="1" x14ac:dyDescent="0.2">
      <c r="A21" s="57" t="s">
        <v>285</v>
      </c>
      <c r="B21" s="208"/>
      <c r="C21" s="207"/>
      <c r="D21" s="207"/>
      <c r="E21" s="207"/>
    </row>
    <row r="22" spans="1:5" ht="20.100000000000001" customHeight="1" x14ac:dyDescent="0.2">
      <c r="A22" s="57" t="s">
        <v>286</v>
      </c>
      <c r="B22" s="208"/>
      <c r="C22" s="207"/>
      <c r="D22" s="207"/>
      <c r="E22" s="207"/>
    </row>
    <row r="23" spans="1:5" ht="20.100000000000001" customHeight="1" x14ac:dyDescent="0.2">
      <c r="A23" s="57" t="s">
        <v>287</v>
      </c>
      <c r="B23" s="208">
        <f>SUM(B24:B25)</f>
        <v>0</v>
      </c>
      <c r="C23" s="208">
        <f>SUM(C24:C25)</f>
        <v>0</v>
      </c>
      <c r="D23" s="208">
        <f>SUM(D24:D25)</f>
        <v>0</v>
      </c>
      <c r="E23" s="208">
        <f>SUM(E24:E25)</f>
        <v>0</v>
      </c>
    </row>
    <row r="24" spans="1:5" ht="20.100000000000001" customHeight="1" x14ac:dyDescent="0.2">
      <c r="A24" s="57" t="s">
        <v>288</v>
      </c>
      <c r="B24" s="208">
        <v>0</v>
      </c>
      <c r="C24" s="208">
        <f>'FINANČNE OBVEZNOSTI'!I23+'FINANČNE OBVEZNOSTI'!I29</f>
        <v>0</v>
      </c>
      <c r="D24" s="208">
        <f>'FINANČNE OBVEZNOSTI'!J23+'FINANČNE OBVEZNOSTI'!J29</f>
        <v>0</v>
      </c>
      <c r="E24" s="208">
        <f>'FINANČNE OBVEZNOSTI'!K23+'FINANČNE OBVEZNOSTI'!K29</f>
        <v>0</v>
      </c>
    </row>
    <row r="25" spans="1:5" ht="20.100000000000001" customHeight="1" thickBot="1" x14ac:dyDescent="0.25">
      <c r="A25" s="57" t="s">
        <v>289</v>
      </c>
      <c r="B25" s="207"/>
      <c r="C25" s="207"/>
      <c r="D25" s="207"/>
      <c r="E25" s="207"/>
    </row>
    <row r="26" spans="1:5" ht="20.100000000000001" customHeight="1" x14ac:dyDescent="0.2">
      <c r="A26" s="58" t="s">
        <v>290</v>
      </c>
      <c r="B26" s="209">
        <f>B5+B6+B7+B11-B13-B14-B15-B16-B17-B18-B23</f>
        <v>0</v>
      </c>
      <c r="C26" s="209">
        <f t="shared" ref="C26:D26" si="0">C5+C6+C7+C11-C13-C14-C15-C16-C17-C18-C23</f>
        <v>0</v>
      </c>
      <c r="D26" s="209">
        <f t="shared" si="0"/>
        <v>0</v>
      </c>
      <c r="E26" s="209">
        <f>E5+E6+E7+E11-E13-E14-E15-E16-E17-E18-E23</f>
        <v>0</v>
      </c>
    </row>
    <row r="27" spans="1:5" ht="20.100000000000001" customHeight="1" x14ac:dyDescent="0.2">
      <c r="A27" s="59" t="s">
        <v>291</v>
      </c>
      <c r="B27" s="210">
        <f>B26</f>
        <v>0</v>
      </c>
      <c r="C27" s="210">
        <f>B27+C26</f>
        <v>0</v>
      </c>
      <c r="D27" s="210">
        <f>C27+D26</f>
        <v>0</v>
      </c>
      <c r="E27" s="210">
        <f>D27+E26</f>
        <v>0</v>
      </c>
    </row>
    <row r="28" spans="1:5" ht="20.100000000000001" customHeight="1" thickBot="1" x14ac:dyDescent="0.25">
      <c r="A28" s="60"/>
      <c r="B28" s="64"/>
      <c r="C28" s="65"/>
      <c r="D28" s="66"/>
      <c r="E28" s="66"/>
    </row>
    <row r="29" spans="1:5" ht="20.100000000000001" customHeight="1" thickBot="1" x14ac:dyDescent="0.25">
      <c r="A29" s="61" t="s">
        <v>292</v>
      </c>
      <c r="B29" s="67" t="e">
        <f>+('FINANČNE OBVEZNOSTI'!H32+'FINANČNE OBVEZNOSTI'!H33+'FINANČNE OBVEZNOSTI'!H34)/(B5+B6+B11-B14-B15-B16)</f>
        <v>#DIV/0!</v>
      </c>
      <c r="C29" s="67" t="e">
        <f>+('FINANČNE OBVEZNOSTI'!I32+'FINANČNE OBVEZNOSTI'!I33+'FINANČNE OBVEZNOSTI'!I34)/(C5+C6+C11-C14-C15-C16)</f>
        <v>#DIV/0!</v>
      </c>
      <c r="D29" s="67" t="e">
        <f>+('FINANČNE OBVEZNOSTI'!J32+'FINANČNE OBVEZNOSTI'!J33+'FINANČNE OBVEZNOSTI'!J34)/(D5+D6+D11-D14-D15-D16)</f>
        <v>#DIV/0!</v>
      </c>
      <c r="E29" s="67" t="e">
        <f>+('FINANČNE OBVEZNOSTI'!K32+'FINANČNE OBVEZNOSTI'!K33+'FINANČNE OBVEZNOSTI'!K34)/(E5+E6+E11-E14-E15-E16)</f>
        <v>#DIV/0!</v>
      </c>
    </row>
    <row r="30" spans="1:5" ht="132.75" customHeight="1" x14ac:dyDescent="0.2">
      <c r="A30" s="62" t="s">
        <v>293</v>
      </c>
      <c r="B30" s="498"/>
      <c r="C30" s="498"/>
      <c r="D30" s="498"/>
      <c r="E30" s="498"/>
    </row>
    <row r="31" spans="1:5" ht="132.75" customHeight="1" thickBot="1" x14ac:dyDescent="0.25">
      <c r="A31" s="63" t="s">
        <v>294</v>
      </c>
      <c r="B31" s="498"/>
      <c r="C31" s="498"/>
      <c r="D31" s="498"/>
      <c r="E31" s="498"/>
    </row>
    <row r="32" spans="1:5"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sheetData>
  <sheetProtection algorithmName="SHA-512" hashValue="tlKV3jzz8sXFL4qbDz9BVeRYILC/9dLo/cqFiOjDSLaf6hF2pJFo2sD1ZfLDC7w+u/5oTON+d6cPW73nPLOlcQ==" saltValue="Du+jw23f+Tl4VLZmt521Rg==" spinCount="100000" sheet="1" formatRows="0" selectLockedCells="1"/>
  <mergeCells count="6">
    <mergeCell ref="B31:E31"/>
    <mergeCell ref="B30:E30"/>
    <mergeCell ref="A12:E12"/>
    <mergeCell ref="A1:E1"/>
    <mergeCell ref="B2:E2"/>
    <mergeCell ref="A4:E4"/>
  </mergeCells>
  <dataValidations xWindow="182" yWindow="465" count="22">
    <dataValidation allowBlank="1" showInputMessage="1" showErrorMessage="1" prompt="V kolikor prilagate tudi poslovni načrt, poskrbite, da bodo podatki v poslovnem načrtu in na tem zavihku usklajeni, sicer pojasnite vsa odstopanja." sqref="A31:E31" xr:uid="{00000000-0002-0000-0900-000000000000}"/>
    <dataValidation allowBlank="1" showInputMessage="1" showErrorMessage="1" prompt="Osnova za obstoječe finančne obveznosti so amortizacijski načrti odplačevanja kreditov/posojil (glavnice)" sqref="C19:E19" xr:uid="{00000000-0002-0000-0900-000001000000}"/>
    <dataValidation allowBlank="1" showInputMessage="1" showErrorMessage="1" prompt="Osnova za finančne obveznosti za ta projekt so amortizacijski načrti odplačevanja kreditov/posojil oz. lastna ocena v kolikor nimate amortizacijskih načtrov (glavnice)" sqref="B24:E24" xr:uid="{00000000-0002-0000-0900-000002000000}"/>
    <dataValidation allowBlank="1" showInputMessage="1" showErrorMessage="1" promptTitle="Plan" prompt="Osnova za finančne obveznosti za ta projekt so amortizacijski načrti odplačevanja kreditov/posojil oz. lastna ocena v kolikor nimate amortizacijskih načtrov (obresti)" sqref="C25:E25" xr:uid="{00000000-0002-0000-0900-000003000000}"/>
    <dataValidation allowBlank="1" showInputMessage="1" showErrorMessage="1" promptTitle="Plan" prompt="Potrebna vlaganja za vzdrževanje ali širitev osnovnih sredstev (zgradbe, stroji, vozila, ...), vključno z vlaganji za ta projekt" sqref="C13:E13" xr:uid="{00000000-0002-0000-0900-000004000000}"/>
    <dataValidation allowBlank="1" showInputMessage="1" showErrorMessage="1" promptTitle="Realizacija" prompt="Letni prihodek je seštevek posameznih prihodkov iz dejavnosti razen ostalih prihodkov (B)" sqref="B5" xr:uid="{00000000-0002-0000-0900-000005000000}"/>
    <dataValidation allowBlank="1" showInputMessage="1" showErrorMessage="1" promptTitle="Realizacija" prompt="Ostali prihodki so prihodki od financiranja (prejete obresti, dividende, ...) prihodki od najemnin, prejemki iz naslova subvencij, nepovratnih sredstvev, ki niso povezanI z obravnavanim projektom" sqref="B6" xr:uid="{00000000-0002-0000-0900-000006000000}"/>
    <dataValidation allowBlank="1" showInputMessage="1" showErrorMessage="1" promptTitle="Plan" prompt="novih zadolževanj, ki se NE nanašajo na obravnavani projekt" sqref="C11:E11" xr:uid="{00000000-0002-0000-0900-000007000000}"/>
    <dataValidation allowBlank="1" showInputMessage="1" showErrorMessage="1" promptTitle="Realizacija" prompt="Potrebna vlaganja za vzdrževanje ali širitev osnovnih sredstev (zgradbe, stroji, vozila, ...), vključno z vlaganji za ta projekt" sqref="B13" xr:uid="{00000000-0002-0000-0900-000008000000}"/>
    <dataValidation allowBlank="1" showInputMessage="1" showErrorMessage="1" promptTitle="Plan" prompt="Osnova za obstoječe finančne obveznosti so amortizacijski načrti odplačevanja kreditov/posojil (obresti)" sqref="C20:E20" xr:uid="{00000000-0002-0000-0900-000009000000}"/>
    <dataValidation allowBlank="1" showInputMessage="1" showErrorMessage="1" prompt="Osnova za planirane finančne obveznosti so amortizacijski načrti odplačevanja kreditov/posojil (glavnice)" sqref="B21" xr:uid="{00000000-0002-0000-0900-00000A000000}"/>
    <dataValidation allowBlank="1" showInputMessage="1" showErrorMessage="1" prompt="Osnova za planirane finančne obveznosti so amortizacijski načrti odplačevanja kreditov/posojil (obresti)" sqref="B22" xr:uid="{00000000-0002-0000-0900-00000B000000}"/>
    <dataValidation allowBlank="1" showInputMessage="1" showErrorMessage="1" promptTitle="Plan" prompt="Osnova za planirane finančne obveznosti so amortizacijski načrti odplačevanja kreditov/posojil (glavnice) oz. lastna ocena v kolikor nimate amortizacijskih načrtov" sqref="C21:E21" xr:uid="{00000000-0002-0000-0900-00000C000000}"/>
    <dataValidation allowBlank="1" showInputMessage="1" showErrorMessage="1" promptTitle="Plan" prompt="Osnova za planirane finančne obveznosti so amortizacijski načrti odplačevanja kreditov/posojil (obresti) oz. lastna ocena v kolikor nimate amorizacijskih načrtov" sqref="C22:E22" xr:uid="{00000000-0002-0000-0900-00000D000000}"/>
    <dataValidation allowBlank="1" showInputMessage="1" showErrorMessage="1" promptTitle="Realizacija" prompt="Osnova za obstoječe finančne obveznosti so amortizacijski načrti odplačevanja kreditov/posojil (glavnice)" sqref="B19" xr:uid="{00000000-0002-0000-0900-00000E000000}"/>
    <dataValidation allowBlank="1" showInputMessage="1" showErrorMessage="1" promptTitle="Realizacija" prompt="Osnova za obstoječe finančne obveznosti so amortizacijski načrti odplačevanja kreditov/posojil (obresti)" sqref="B20" xr:uid="{00000000-0002-0000-0900-00000F000000}"/>
    <dataValidation allowBlank="1" showInputMessage="1" showErrorMessage="1" promptTitle="Realizacija" prompt="Osnova za finančne obveznosti za ta projekt so amortizacijski načrti odplačevanja kreditov/posojil oz. lastna ocena v kolikor nimate amortizacijskih načtrov (obresti)" sqref="B25" xr:uid="{00000000-0002-0000-0900-000010000000}"/>
    <dataValidation allowBlank="1" showInputMessage="1" showErrorMessage="1" promptTitle="Realizacija" prompt="novih zadolževanj, ki se NE nanašajo na obravnavani projekt" sqref="B11" xr:uid="{00000000-0002-0000-0900-000011000000}"/>
    <dataValidation allowBlank="1" showInputMessage="1" showErrorMessage="1" promptTitle="Plan" prompt="Letni prihodek je seštevek posameznih prihodkov iz dejavnosti razen ostalih prihodkov (B)" sqref="C5:E5" xr:uid="{00000000-0002-0000-0900-000012000000}"/>
    <dataValidation allowBlank="1" showInputMessage="1" showErrorMessage="1" promptTitle="Plan" prompt="Ostali prihodki so prihodki od financiranja (prejete obresti, dividende, ...) prihodki od najemnin, prejemki iz naslova subvencij, nepovratnih sredstvev, ki niso povezanI z obravnavanim projektom" sqref="C6:E6" xr:uid="{00000000-0002-0000-0900-000013000000}"/>
    <dataValidation allowBlank="1" showInputMessage="1" showErrorMessage="1" promptTitle="Plan" prompt="Primer:_x000a_1. Str. dela km. dejav. = letne del. ure (potrebne za vsa opravila na kmetiji) x urna postavka x št.zaposl. (PDM=polna delovna moč)_x000a_3 PDM x 1.800 del. ur x 4,5 €/uro = 24.300 €/leto_x000a_2. Strošek dela gospod. družbe: AOP 139" sqref="C15:E15" xr:uid="{00000000-0002-0000-0900-000014000000}"/>
    <dataValidation allowBlank="1" showInputMessage="1" showErrorMessage="1" promptTitle="Realizacija" prompt="Primer:_x000a_1. Str. dela km. dejav. = letne del. ure (potrebne za vsa opravila na kmetiji) x urna postavka x št.zaposl. (PDM=polna delovna moč)_x000a_3 PDM x 1.800 del. ur x 4,5 €/uro = 24.300 €/leto_x000a_2. Strošek dela gospod. družbe: AOP 139" sqref="B15" xr:uid="{00000000-0002-0000-0900-000015000000}"/>
  </dataValidations>
  <pageMargins left="0.7" right="0.7" top="0.75" bottom="0.75" header="0.3" footer="0.3"/>
  <pageSetup paperSize="9" scale="6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649981"/>
    <pageSetUpPr fitToPage="1"/>
  </sheetPr>
  <dimension ref="A1:X38"/>
  <sheetViews>
    <sheetView tabSelected="1" view="pageBreakPreview" zoomScaleNormal="100" zoomScaleSheetLayoutView="100" workbookViewId="0">
      <pane ySplit="1" topLeftCell="A2" activePane="bottomLeft" state="frozen"/>
      <selection activeCell="G1" sqref="G1"/>
      <selection pane="bottomLeft" activeCell="B14" sqref="B14:E14"/>
    </sheetView>
  </sheetViews>
  <sheetFormatPr defaultColWidth="9.140625" defaultRowHeight="12.75" x14ac:dyDescent="0.2"/>
  <cols>
    <col min="1" max="1" width="40.7109375" style="7" customWidth="1"/>
    <col min="2" max="6" width="10.7109375" style="7" customWidth="1"/>
    <col min="7" max="7" width="40.7109375" style="7" customWidth="1"/>
    <col min="8" max="12" width="10.7109375" style="7" customWidth="1"/>
    <col min="13" max="13" width="40.7109375" style="7" customWidth="1"/>
    <col min="14" max="18" width="10.7109375" style="7" customWidth="1"/>
    <col min="19" max="19" width="40.7109375" style="7" customWidth="1"/>
    <col min="20" max="24" width="10.7109375" style="7" customWidth="1"/>
    <col min="25" max="16384" width="9.140625" style="7"/>
  </cols>
  <sheetData>
    <row r="1" spans="1:24" ht="69.95" customHeight="1" thickBot="1" x14ac:dyDescent="0.25">
      <c r="A1" s="551" t="s">
        <v>295</v>
      </c>
      <c r="B1" s="552"/>
      <c r="C1" s="552"/>
      <c r="D1" s="552"/>
      <c r="E1" s="552"/>
      <c r="F1" s="552"/>
      <c r="G1" s="552"/>
      <c r="H1" s="552"/>
      <c r="I1" s="552"/>
      <c r="J1" s="552"/>
      <c r="K1" s="552"/>
      <c r="L1" s="552"/>
      <c r="M1" s="552"/>
      <c r="N1" s="552"/>
      <c r="O1" s="552"/>
      <c r="P1" s="552"/>
      <c r="Q1" s="552"/>
      <c r="R1" s="552"/>
      <c r="S1" s="552"/>
      <c r="T1" s="552"/>
      <c r="U1" s="552"/>
      <c r="V1" s="552"/>
      <c r="W1" s="552"/>
      <c r="X1" s="552"/>
    </row>
    <row r="2" spans="1:24" ht="39.950000000000003" customHeight="1" x14ac:dyDescent="0.2">
      <c r="A2" s="510" t="s">
        <v>296</v>
      </c>
      <c r="B2" s="511"/>
      <c r="C2" s="511"/>
      <c r="D2" s="511"/>
      <c r="E2" s="511"/>
      <c r="F2" s="512"/>
      <c r="G2" s="510" t="s">
        <v>297</v>
      </c>
      <c r="H2" s="511"/>
      <c r="I2" s="511"/>
      <c r="J2" s="511"/>
      <c r="K2" s="511"/>
      <c r="L2" s="512"/>
      <c r="M2" s="510" t="s">
        <v>298</v>
      </c>
      <c r="N2" s="511"/>
      <c r="O2" s="511"/>
      <c r="P2" s="511"/>
      <c r="Q2" s="511"/>
      <c r="R2" s="512"/>
      <c r="S2" s="510" t="s">
        <v>299</v>
      </c>
      <c r="T2" s="511"/>
      <c r="U2" s="511"/>
      <c r="V2" s="511"/>
      <c r="W2" s="511"/>
      <c r="X2" s="512"/>
    </row>
    <row r="3" spans="1:24" ht="30" hidden="1" customHeight="1" x14ac:dyDescent="0.2">
      <c r="A3" s="49" t="s">
        <v>169</v>
      </c>
      <c r="B3" s="513" t="s">
        <v>170</v>
      </c>
      <c r="C3" s="514"/>
      <c r="D3" s="514"/>
      <c r="E3" s="514"/>
      <c r="F3" s="515"/>
      <c r="G3" s="49" t="s">
        <v>169</v>
      </c>
      <c r="H3" s="513" t="s">
        <v>170</v>
      </c>
      <c r="I3" s="514"/>
      <c r="J3" s="514"/>
      <c r="K3" s="514"/>
      <c r="L3" s="515"/>
      <c r="M3" s="49" t="s">
        <v>169</v>
      </c>
      <c r="N3" s="513" t="s">
        <v>170</v>
      </c>
      <c r="O3" s="514"/>
      <c r="P3" s="514"/>
      <c r="Q3" s="514"/>
      <c r="R3" s="515"/>
      <c r="S3" s="49" t="s">
        <v>169</v>
      </c>
      <c r="T3" s="513" t="s">
        <v>170</v>
      </c>
      <c r="U3" s="514"/>
      <c r="V3" s="514"/>
      <c r="W3" s="514"/>
      <c r="X3" s="515"/>
    </row>
    <row r="4" spans="1:24" ht="20.100000000000001" customHeight="1" x14ac:dyDescent="0.2">
      <c r="A4" s="226" t="s">
        <v>300</v>
      </c>
      <c r="B4" s="519" t="s">
        <v>301</v>
      </c>
      <c r="C4" s="519"/>
      <c r="D4" s="519"/>
      <c r="E4" s="519"/>
      <c r="F4" s="227" t="s">
        <v>302</v>
      </c>
      <c r="G4" s="226" t="s">
        <v>300</v>
      </c>
      <c r="H4" s="519" t="s">
        <v>301</v>
      </c>
      <c r="I4" s="519"/>
      <c r="J4" s="519"/>
      <c r="K4" s="519"/>
      <c r="L4" s="227" t="s">
        <v>302</v>
      </c>
      <c r="M4" s="226" t="s">
        <v>300</v>
      </c>
      <c r="N4" s="519" t="s">
        <v>301</v>
      </c>
      <c r="O4" s="519"/>
      <c r="P4" s="519"/>
      <c r="Q4" s="519"/>
      <c r="R4" s="227" t="s">
        <v>302</v>
      </c>
      <c r="S4" s="226" t="s">
        <v>300</v>
      </c>
      <c r="T4" s="519" t="s">
        <v>301</v>
      </c>
      <c r="U4" s="519"/>
      <c r="V4" s="519"/>
      <c r="W4" s="519"/>
      <c r="X4" s="227" t="s">
        <v>302</v>
      </c>
    </row>
    <row r="5" spans="1:24" ht="20.100000000000001" customHeight="1" x14ac:dyDescent="0.2">
      <c r="A5" s="223" t="s">
        <v>303</v>
      </c>
      <c r="B5" s="524"/>
      <c r="C5" s="525"/>
      <c r="D5" s="525"/>
      <c r="E5" s="526"/>
      <c r="F5" s="224" t="s">
        <v>232</v>
      </c>
      <c r="G5" s="223" t="s">
        <v>303</v>
      </c>
      <c r="H5" s="524"/>
      <c r="I5" s="525"/>
      <c r="J5" s="525"/>
      <c r="K5" s="526"/>
      <c r="L5" s="224" t="s">
        <v>232</v>
      </c>
      <c r="M5" s="223" t="s">
        <v>303</v>
      </c>
      <c r="N5" s="524"/>
      <c r="O5" s="525"/>
      <c r="P5" s="525"/>
      <c r="Q5" s="526"/>
      <c r="R5" s="224" t="s">
        <v>232</v>
      </c>
      <c r="S5" s="223" t="s">
        <v>303</v>
      </c>
      <c r="T5" s="524"/>
      <c r="U5" s="525"/>
      <c r="V5" s="525"/>
      <c r="W5" s="526"/>
      <c r="X5" s="224" t="s">
        <v>232</v>
      </c>
    </row>
    <row r="6" spans="1:24" ht="20.100000000000001" customHeight="1" x14ac:dyDescent="0.2">
      <c r="A6" s="228" t="s">
        <v>304</v>
      </c>
      <c r="B6" s="527"/>
      <c r="C6" s="528"/>
      <c r="D6" s="528"/>
      <c r="E6" s="529"/>
      <c r="F6" s="224" t="s">
        <v>232</v>
      </c>
      <c r="G6" s="228" t="s">
        <v>304</v>
      </c>
      <c r="H6" s="527"/>
      <c r="I6" s="528"/>
      <c r="J6" s="528"/>
      <c r="K6" s="529"/>
      <c r="L6" s="224" t="s">
        <v>232</v>
      </c>
      <c r="M6" s="228" t="s">
        <v>304</v>
      </c>
      <c r="N6" s="527"/>
      <c r="O6" s="528"/>
      <c r="P6" s="528"/>
      <c r="Q6" s="529"/>
      <c r="R6" s="224" t="s">
        <v>232</v>
      </c>
      <c r="S6" s="228" t="s">
        <v>304</v>
      </c>
      <c r="T6" s="527"/>
      <c r="U6" s="528"/>
      <c r="V6" s="528"/>
      <c r="W6" s="529"/>
      <c r="X6" s="224" t="s">
        <v>232</v>
      </c>
    </row>
    <row r="7" spans="1:24" ht="20.100000000000001" customHeight="1" x14ac:dyDescent="0.2">
      <c r="A7" s="54" t="s">
        <v>305</v>
      </c>
      <c r="B7" s="530"/>
      <c r="C7" s="531"/>
      <c r="D7" s="531"/>
      <c r="E7" s="532"/>
      <c r="F7" s="224" t="s">
        <v>306</v>
      </c>
      <c r="G7" s="54" t="s">
        <v>305</v>
      </c>
      <c r="H7" s="530"/>
      <c r="I7" s="531"/>
      <c r="J7" s="531"/>
      <c r="K7" s="532"/>
      <c r="L7" s="224" t="s">
        <v>306</v>
      </c>
      <c r="M7" s="54" t="s">
        <v>305</v>
      </c>
      <c r="N7" s="530"/>
      <c r="O7" s="531"/>
      <c r="P7" s="531"/>
      <c r="Q7" s="532"/>
      <c r="R7" s="224" t="s">
        <v>306</v>
      </c>
      <c r="S7" s="54" t="s">
        <v>305</v>
      </c>
      <c r="T7" s="530"/>
      <c r="U7" s="531"/>
      <c r="V7" s="531"/>
      <c r="W7" s="532"/>
      <c r="X7" s="224" t="s">
        <v>306</v>
      </c>
    </row>
    <row r="8" spans="1:24" ht="20.100000000000001" customHeight="1" x14ac:dyDescent="0.2">
      <c r="A8" s="55" t="s">
        <v>307</v>
      </c>
      <c r="B8" s="533"/>
      <c r="C8" s="534"/>
      <c r="D8" s="534"/>
      <c r="E8" s="535"/>
      <c r="F8" s="224" t="s">
        <v>232</v>
      </c>
      <c r="G8" s="55" t="s">
        <v>307</v>
      </c>
      <c r="H8" s="533"/>
      <c r="I8" s="534"/>
      <c r="J8" s="534"/>
      <c r="K8" s="535"/>
      <c r="L8" s="224" t="s">
        <v>232</v>
      </c>
      <c r="M8" s="55" t="s">
        <v>307</v>
      </c>
      <c r="N8" s="533"/>
      <c r="O8" s="534"/>
      <c r="P8" s="534"/>
      <c r="Q8" s="535"/>
      <c r="R8" s="224" t="s">
        <v>232</v>
      </c>
      <c r="S8" s="55" t="s">
        <v>307</v>
      </c>
      <c r="T8" s="533"/>
      <c r="U8" s="534"/>
      <c r="V8" s="534"/>
      <c r="W8" s="535"/>
      <c r="X8" s="224" t="s">
        <v>232</v>
      </c>
    </row>
    <row r="9" spans="1:24" ht="20.100000000000001" customHeight="1" x14ac:dyDescent="0.2">
      <c r="A9" s="54" t="s">
        <v>308</v>
      </c>
      <c r="B9" s="533"/>
      <c r="C9" s="534"/>
      <c r="D9" s="534"/>
      <c r="E9" s="535"/>
      <c r="F9" s="224" t="s">
        <v>232</v>
      </c>
      <c r="G9" s="54" t="s">
        <v>308</v>
      </c>
      <c r="H9" s="533"/>
      <c r="I9" s="534"/>
      <c r="J9" s="534"/>
      <c r="K9" s="535"/>
      <c r="L9" s="224" t="s">
        <v>232</v>
      </c>
      <c r="M9" s="54" t="s">
        <v>308</v>
      </c>
      <c r="N9" s="533"/>
      <c r="O9" s="534"/>
      <c r="P9" s="534"/>
      <c r="Q9" s="535"/>
      <c r="R9" s="224" t="s">
        <v>232</v>
      </c>
      <c r="S9" s="54" t="s">
        <v>308</v>
      </c>
      <c r="T9" s="533"/>
      <c r="U9" s="534"/>
      <c r="V9" s="534"/>
      <c r="W9" s="535"/>
      <c r="X9" s="224" t="s">
        <v>232</v>
      </c>
    </row>
    <row r="10" spans="1:24" ht="49.5" customHeight="1" thickBot="1" x14ac:dyDescent="0.25">
      <c r="A10" s="229" t="s">
        <v>309</v>
      </c>
      <c r="B10" s="533"/>
      <c r="C10" s="534"/>
      <c r="D10" s="534"/>
      <c r="E10" s="535"/>
      <c r="F10" s="224" t="s">
        <v>310</v>
      </c>
      <c r="G10" s="229" t="s">
        <v>309</v>
      </c>
      <c r="H10" s="533"/>
      <c r="I10" s="534"/>
      <c r="J10" s="534"/>
      <c r="K10" s="535"/>
      <c r="L10" s="224" t="s">
        <v>310</v>
      </c>
      <c r="M10" s="229" t="s">
        <v>309</v>
      </c>
      <c r="N10" s="533"/>
      <c r="O10" s="534"/>
      <c r="P10" s="534"/>
      <c r="Q10" s="535"/>
      <c r="R10" s="224" t="s">
        <v>310</v>
      </c>
      <c r="S10" s="229" t="s">
        <v>309</v>
      </c>
      <c r="T10" s="533"/>
      <c r="U10" s="534"/>
      <c r="V10" s="534"/>
      <c r="W10" s="535"/>
      <c r="X10" s="224" t="s">
        <v>310</v>
      </c>
    </row>
    <row r="11" spans="1:24" ht="39.950000000000003" customHeight="1" x14ac:dyDescent="0.2">
      <c r="A11" s="542" t="s">
        <v>311</v>
      </c>
      <c r="B11" s="543"/>
      <c r="C11" s="543"/>
      <c r="D11" s="543"/>
      <c r="E11" s="543"/>
      <c r="F11" s="544"/>
      <c r="G11" s="542" t="s">
        <v>312</v>
      </c>
      <c r="H11" s="543"/>
      <c r="I11" s="543"/>
      <c r="J11" s="543"/>
      <c r="K11" s="543"/>
      <c r="L11" s="544"/>
      <c r="M11" s="542" t="s">
        <v>313</v>
      </c>
      <c r="N11" s="543"/>
      <c r="O11" s="543"/>
      <c r="P11" s="543"/>
      <c r="Q11" s="543"/>
      <c r="R11" s="544"/>
      <c r="S11" s="542" t="s">
        <v>314</v>
      </c>
      <c r="T11" s="543"/>
      <c r="U11" s="543"/>
      <c r="V11" s="543"/>
      <c r="W11" s="543"/>
      <c r="X11" s="544"/>
    </row>
    <row r="12" spans="1:24" ht="20.100000000000001" customHeight="1" x14ac:dyDescent="0.2">
      <c r="A12" s="226" t="s">
        <v>300</v>
      </c>
      <c r="B12" s="519" t="s">
        <v>301</v>
      </c>
      <c r="C12" s="519"/>
      <c r="D12" s="519"/>
      <c r="E12" s="519"/>
      <c r="F12" s="227" t="s">
        <v>302</v>
      </c>
      <c r="G12" s="226" t="s">
        <v>300</v>
      </c>
      <c r="H12" s="519" t="s">
        <v>301</v>
      </c>
      <c r="I12" s="519"/>
      <c r="J12" s="519"/>
      <c r="K12" s="519"/>
      <c r="L12" s="227" t="s">
        <v>302</v>
      </c>
      <c r="M12" s="226" t="s">
        <v>300</v>
      </c>
      <c r="N12" s="519" t="s">
        <v>301</v>
      </c>
      <c r="O12" s="519"/>
      <c r="P12" s="519"/>
      <c r="Q12" s="519"/>
      <c r="R12" s="227" t="s">
        <v>302</v>
      </c>
      <c r="S12" s="226" t="s">
        <v>300</v>
      </c>
      <c r="T12" s="519" t="s">
        <v>301</v>
      </c>
      <c r="U12" s="519"/>
      <c r="V12" s="519"/>
      <c r="W12" s="519"/>
      <c r="X12" s="227" t="s">
        <v>302</v>
      </c>
    </row>
    <row r="13" spans="1:24" ht="39.950000000000003" customHeight="1" x14ac:dyDescent="0.2">
      <c r="A13" s="54" t="s">
        <v>315</v>
      </c>
      <c r="B13" s="545"/>
      <c r="C13" s="546"/>
      <c r="D13" s="546"/>
      <c r="E13" s="547"/>
      <c r="F13" s="224" t="s">
        <v>232</v>
      </c>
      <c r="G13" s="54" t="s">
        <v>315</v>
      </c>
      <c r="H13" s="545"/>
      <c r="I13" s="546"/>
      <c r="J13" s="546"/>
      <c r="K13" s="547"/>
      <c r="L13" s="224" t="s">
        <v>232</v>
      </c>
      <c r="M13" s="54" t="s">
        <v>315</v>
      </c>
      <c r="N13" s="545"/>
      <c r="O13" s="546"/>
      <c r="P13" s="546"/>
      <c r="Q13" s="547"/>
      <c r="R13" s="224" t="s">
        <v>232</v>
      </c>
      <c r="S13" s="54" t="s">
        <v>315</v>
      </c>
      <c r="T13" s="545"/>
      <c r="U13" s="546"/>
      <c r="V13" s="546"/>
      <c r="W13" s="547"/>
      <c r="X13" s="224" t="s">
        <v>232</v>
      </c>
    </row>
    <row r="14" spans="1:24" ht="20.100000000000001" customHeight="1" x14ac:dyDescent="0.2">
      <c r="A14" s="56" t="s">
        <v>316</v>
      </c>
      <c r="B14" s="516"/>
      <c r="C14" s="517"/>
      <c r="D14" s="517"/>
      <c r="E14" s="518"/>
      <c r="F14" s="224" t="s">
        <v>232</v>
      </c>
      <c r="G14" s="56" t="s">
        <v>316</v>
      </c>
      <c r="H14" s="516"/>
      <c r="I14" s="517"/>
      <c r="J14" s="517"/>
      <c r="K14" s="518"/>
      <c r="L14" s="224" t="s">
        <v>232</v>
      </c>
      <c r="M14" s="56" t="s">
        <v>316</v>
      </c>
      <c r="N14" s="516"/>
      <c r="O14" s="517"/>
      <c r="P14" s="517"/>
      <c r="Q14" s="518"/>
      <c r="R14" s="224" t="s">
        <v>232</v>
      </c>
      <c r="S14" s="56" t="s">
        <v>316</v>
      </c>
      <c r="T14" s="516"/>
      <c r="U14" s="517"/>
      <c r="V14" s="517"/>
      <c r="W14" s="518"/>
      <c r="X14" s="224" t="s">
        <v>232</v>
      </c>
    </row>
    <row r="15" spans="1:24" ht="20.100000000000001" customHeight="1" x14ac:dyDescent="0.2">
      <c r="A15" s="230" t="s">
        <v>317</v>
      </c>
      <c r="B15" s="516"/>
      <c r="C15" s="517"/>
      <c r="D15" s="517"/>
      <c r="E15" s="518"/>
      <c r="F15" s="224" t="s">
        <v>232</v>
      </c>
      <c r="G15" s="230" t="s">
        <v>317</v>
      </c>
      <c r="H15" s="516"/>
      <c r="I15" s="517"/>
      <c r="J15" s="517"/>
      <c r="K15" s="518"/>
      <c r="L15" s="224" t="s">
        <v>232</v>
      </c>
      <c r="M15" s="230" t="s">
        <v>317</v>
      </c>
      <c r="N15" s="516"/>
      <c r="O15" s="517"/>
      <c r="P15" s="517"/>
      <c r="Q15" s="518"/>
      <c r="R15" s="224" t="s">
        <v>232</v>
      </c>
      <c r="S15" s="230" t="s">
        <v>317</v>
      </c>
      <c r="T15" s="516"/>
      <c r="U15" s="517"/>
      <c r="V15" s="517"/>
      <c r="W15" s="518"/>
      <c r="X15" s="224" t="s">
        <v>232</v>
      </c>
    </row>
    <row r="16" spans="1:24" ht="20.100000000000001" customHeight="1" x14ac:dyDescent="0.2">
      <c r="A16" s="231" t="s">
        <v>318</v>
      </c>
      <c r="B16" s="516"/>
      <c r="C16" s="517"/>
      <c r="D16" s="517"/>
      <c r="E16" s="518"/>
      <c r="F16" s="224" t="s">
        <v>232</v>
      </c>
      <c r="G16" s="231" t="s">
        <v>318</v>
      </c>
      <c r="H16" s="516"/>
      <c r="I16" s="517"/>
      <c r="J16" s="517"/>
      <c r="K16" s="518"/>
      <c r="L16" s="224" t="s">
        <v>232</v>
      </c>
      <c r="M16" s="231" t="s">
        <v>318</v>
      </c>
      <c r="N16" s="516"/>
      <c r="O16" s="517"/>
      <c r="P16" s="517"/>
      <c r="Q16" s="518"/>
      <c r="R16" s="224" t="s">
        <v>232</v>
      </c>
      <c r="S16" s="231" t="s">
        <v>318</v>
      </c>
      <c r="T16" s="516"/>
      <c r="U16" s="517"/>
      <c r="V16" s="517"/>
      <c r="W16" s="518"/>
      <c r="X16" s="224" t="s">
        <v>232</v>
      </c>
    </row>
    <row r="17" spans="1:24" ht="20.100000000000001" customHeight="1" x14ac:dyDescent="0.2">
      <c r="A17" s="230" t="s">
        <v>319</v>
      </c>
      <c r="B17" s="507"/>
      <c r="C17" s="508"/>
      <c r="D17" s="508"/>
      <c r="E17" s="509"/>
      <c r="F17" s="224" t="s">
        <v>310</v>
      </c>
      <c r="G17" s="230" t="s">
        <v>319</v>
      </c>
      <c r="H17" s="507"/>
      <c r="I17" s="508"/>
      <c r="J17" s="508"/>
      <c r="K17" s="509"/>
      <c r="L17" s="224" t="s">
        <v>310</v>
      </c>
      <c r="M17" s="230" t="s">
        <v>319</v>
      </c>
      <c r="N17" s="507"/>
      <c r="O17" s="508"/>
      <c r="P17" s="508"/>
      <c r="Q17" s="509"/>
      <c r="R17" s="224" t="s">
        <v>310</v>
      </c>
      <c r="S17" s="230" t="s">
        <v>319</v>
      </c>
      <c r="T17" s="507"/>
      <c r="U17" s="508"/>
      <c r="V17" s="508"/>
      <c r="W17" s="509"/>
      <c r="X17" s="224" t="s">
        <v>310</v>
      </c>
    </row>
    <row r="18" spans="1:24" ht="20.100000000000001" customHeight="1" thickBot="1" x14ac:dyDescent="0.25">
      <c r="A18" s="56" t="s">
        <v>320</v>
      </c>
      <c r="B18" s="523"/>
      <c r="C18" s="523"/>
      <c r="D18" s="523"/>
      <c r="E18" s="523"/>
      <c r="F18" s="224" t="s">
        <v>321</v>
      </c>
      <c r="G18" s="56" t="s">
        <v>320</v>
      </c>
      <c r="H18" s="523"/>
      <c r="I18" s="523"/>
      <c r="J18" s="523"/>
      <c r="K18" s="523"/>
      <c r="L18" s="224" t="s">
        <v>321</v>
      </c>
      <c r="M18" s="56" t="s">
        <v>320</v>
      </c>
      <c r="N18" s="523"/>
      <c r="O18" s="523"/>
      <c r="P18" s="523"/>
      <c r="Q18" s="523"/>
      <c r="R18" s="224" t="s">
        <v>321</v>
      </c>
      <c r="S18" s="56" t="s">
        <v>320</v>
      </c>
      <c r="T18" s="523"/>
      <c r="U18" s="523"/>
      <c r="V18" s="523"/>
      <c r="W18" s="523"/>
      <c r="X18" s="224" t="s">
        <v>321</v>
      </c>
    </row>
    <row r="19" spans="1:24" ht="69.95" customHeight="1" x14ac:dyDescent="0.2">
      <c r="A19" s="520" t="s">
        <v>322</v>
      </c>
      <c r="B19" s="521"/>
      <c r="C19" s="521"/>
      <c r="D19" s="521"/>
      <c r="E19" s="521"/>
      <c r="F19" s="522"/>
      <c r="G19" s="520" t="s">
        <v>322</v>
      </c>
      <c r="H19" s="521"/>
      <c r="I19" s="521"/>
      <c r="J19" s="521"/>
      <c r="K19" s="521"/>
      <c r="L19" s="522"/>
      <c r="M19" s="520" t="s">
        <v>322</v>
      </c>
      <c r="N19" s="521"/>
      <c r="O19" s="521"/>
      <c r="P19" s="521"/>
      <c r="Q19" s="521"/>
      <c r="R19" s="522"/>
      <c r="S19" s="520" t="s">
        <v>322</v>
      </c>
      <c r="T19" s="521"/>
      <c r="U19" s="521"/>
      <c r="V19" s="521"/>
      <c r="W19" s="521"/>
      <c r="X19" s="522"/>
    </row>
    <row r="20" spans="1:24" ht="20.100000000000001" customHeight="1" x14ac:dyDescent="0.2">
      <c r="A20" s="226" t="s">
        <v>323</v>
      </c>
      <c r="B20" s="548"/>
      <c r="C20" s="549"/>
      <c r="D20" s="549"/>
      <c r="E20" s="549"/>
      <c r="F20" s="550"/>
      <c r="G20" s="226" t="s">
        <v>323</v>
      </c>
      <c r="H20" s="548"/>
      <c r="I20" s="549"/>
      <c r="J20" s="549"/>
      <c r="K20" s="549"/>
      <c r="L20" s="550"/>
      <c r="M20" s="226" t="s">
        <v>323</v>
      </c>
      <c r="N20" s="548"/>
      <c r="O20" s="549"/>
      <c r="P20" s="549"/>
      <c r="Q20" s="549"/>
      <c r="R20" s="550"/>
      <c r="S20" s="226" t="s">
        <v>323</v>
      </c>
      <c r="T20" s="548"/>
      <c r="U20" s="549"/>
      <c r="V20" s="549"/>
      <c r="W20" s="549"/>
      <c r="X20" s="550"/>
    </row>
    <row r="21" spans="1:24" ht="20.100000000000001" customHeight="1" x14ac:dyDescent="0.2">
      <c r="A21" s="226" t="s">
        <v>324</v>
      </c>
      <c r="B21" s="519" t="s">
        <v>325</v>
      </c>
      <c r="C21" s="519"/>
      <c r="D21" s="519"/>
      <c r="E21" s="519"/>
      <c r="F21" s="227" t="s">
        <v>302</v>
      </c>
      <c r="G21" s="226" t="s">
        <v>324</v>
      </c>
      <c r="H21" s="519" t="s">
        <v>325</v>
      </c>
      <c r="I21" s="519"/>
      <c r="J21" s="519"/>
      <c r="K21" s="519"/>
      <c r="L21" s="227" t="s">
        <v>302</v>
      </c>
      <c r="M21" s="226" t="s">
        <v>324</v>
      </c>
      <c r="N21" s="519" t="s">
        <v>325</v>
      </c>
      <c r="O21" s="519"/>
      <c r="P21" s="519"/>
      <c r="Q21" s="519"/>
      <c r="R21" s="227" t="s">
        <v>302</v>
      </c>
      <c r="S21" s="226" t="s">
        <v>324</v>
      </c>
      <c r="T21" s="519" t="s">
        <v>325</v>
      </c>
      <c r="U21" s="519"/>
      <c r="V21" s="519"/>
      <c r="W21" s="519"/>
      <c r="X21" s="227" t="s">
        <v>302</v>
      </c>
    </row>
    <row r="22" spans="1:24" ht="20.100000000000001" customHeight="1" x14ac:dyDescent="0.2">
      <c r="A22" s="55" t="s">
        <v>326</v>
      </c>
      <c r="B22" s="539"/>
      <c r="C22" s="540"/>
      <c r="D22" s="540"/>
      <c r="E22" s="541"/>
      <c r="F22" s="224" t="s">
        <v>327</v>
      </c>
      <c r="G22" s="55" t="s">
        <v>326</v>
      </c>
      <c r="H22" s="539"/>
      <c r="I22" s="540"/>
      <c r="J22" s="540"/>
      <c r="K22" s="541"/>
      <c r="L22" s="224" t="s">
        <v>327</v>
      </c>
      <c r="M22" s="55" t="s">
        <v>326</v>
      </c>
      <c r="N22" s="539"/>
      <c r="O22" s="540"/>
      <c r="P22" s="540"/>
      <c r="Q22" s="541"/>
      <c r="R22" s="224" t="s">
        <v>327</v>
      </c>
      <c r="S22" s="55" t="s">
        <v>326</v>
      </c>
      <c r="T22" s="539"/>
      <c r="U22" s="540"/>
      <c r="V22" s="540"/>
      <c r="W22" s="541"/>
      <c r="X22" s="224" t="s">
        <v>327</v>
      </c>
    </row>
    <row r="23" spans="1:24" ht="20.100000000000001" customHeight="1" x14ac:dyDescent="0.2">
      <c r="A23" s="55" t="s">
        <v>328</v>
      </c>
      <c r="B23" s="507"/>
      <c r="C23" s="508"/>
      <c r="D23" s="508"/>
      <c r="E23" s="509"/>
      <c r="F23" s="224" t="s">
        <v>327</v>
      </c>
      <c r="G23" s="55" t="s">
        <v>328</v>
      </c>
      <c r="H23" s="507"/>
      <c r="I23" s="508"/>
      <c r="J23" s="508"/>
      <c r="K23" s="509"/>
      <c r="L23" s="224" t="s">
        <v>327</v>
      </c>
      <c r="M23" s="55" t="s">
        <v>328</v>
      </c>
      <c r="N23" s="507"/>
      <c r="O23" s="508"/>
      <c r="P23" s="508"/>
      <c r="Q23" s="509"/>
      <c r="R23" s="224" t="s">
        <v>327</v>
      </c>
      <c r="S23" s="55" t="s">
        <v>328</v>
      </c>
      <c r="T23" s="507"/>
      <c r="U23" s="508"/>
      <c r="V23" s="508"/>
      <c r="W23" s="509"/>
      <c r="X23" s="224" t="s">
        <v>327</v>
      </c>
    </row>
    <row r="24" spans="1:24" ht="20.100000000000001" customHeight="1" x14ac:dyDescent="0.2">
      <c r="A24" s="55" t="s">
        <v>329</v>
      </c>
      <c r="B24" s="507"/>
      <c r="C24" s="508"/>
      <c r="D24" s="508"/>
      <c r="E24" s="509"/>
      <c r="F24" s="224" t="s">
        <v>327</v>
      </c>
      <c r="G24" s="55" t="s">
        <v>329</v>
      </c>
      <c r="H24" s="507"/>
      <c r="I24" s="508"/>
      <c r="J24" s="508"/>
      <c r="K24" s="509"/>
      <c r="L24" s="224" t="s">
        <v>327</v>
      </c>
      <c r="M24" s="55" t="s">
        <v>329</v>
      </c>
      <c r="N24" s="507"/>
      <c r="O24" s="508"/>
      <c r="P24" s="508"/>
      <c r="Q24" s="509"/>
      <c r="R24" s="224" t="s">
        <v>327</v>
      </c>
      <c r="S24" s="55" t="s">
        <v>329</v>
      </c>
      <c r="T24" s="507"/>
      <c r="U24" s="508"/>
      <c r="V24" s="508"/>
      <c r="W24" s="509"/>
      <c r="X24" s="224" t="s">
        <v>327</v>
      </c>
    </row>
    <row r="25" spans="1:24" ht="20.100000000000001" customHeight="1" x14ac:dyDescent="0.2">
      <c r="A25" s="55" t="s">
        <v>330</v>
      </c>
      <c r="B25" s="507"/>
      <c r="C25" s="508"/>
      <c r="D25" s="508"/>
      <c r="E25" s="509"/>
      <c r="F25" s="224" t="s">
        <v>331</v>
      </c>
      <c r="G25" s="55" t="s">
        <v>330</v>
      </c>
      <c r="H25" s="507"/>
      <c r="I25" s="508"/>
      <c r="J25" s="508"/>
      <c r="K25" s="509"/>
      <c r="L25" s="224" t="s">
        <v>331</v>
      </c>
      <c r="M25" s="55" t="s">
        <v>330</v>
      </c>
      <c r="N25" s="507"/>
      <c r="O25" s="508"/>
      <c r="P25" s="508"/>
      <c r="Q25" s="509"/>
      <c r="R25" s="224" t="s">
        <v>331</v>
      </c>
      <c r="S25" s="55" t="s">
        <v>330</v>
      </c>
      <c r="T25" s="507"/>
      <c r="U25" s="508"/>
      <c r="V25" s="508"/>
      <c r="W25" s="509"/>
      <c r="X25" s="224" t="s">
        <v>331</v>
      </c>
    </row>
    <row r="26" spans="1:24" ht="20.100000000000001" customHeight="1" x14ac:dyDescent="0.2">
      <c r="A26" s="55" t="s">
        <v>332</v>
      </c>
      <c r="B26" s="507"/>
      <c r="C26" s="508"/>
      <c r="D26" s="508"/>
      <c r="E26" s="509"/>
      <c r="F26" s="224" t="s">
        <v>331</v>
      </c>
      <c r="G26" s="55" t="s">
        <v>332</v>
      </c>
      <c r="H26" s="507"/>
      <c r="I26" s="508"/>
      <c r="J26" s="508"/>
      <c r="K26" s="509"/>
      <c r="L26" s="224" t="s">
        <v>331</v>
      </c>
      <c r="M26" s="55" t="s">
        <v>332</v>
      </c>
      <c r="N26" s="507"/>
      <c r="O26" s="508"/>
      <c r="P26" s="508"/>
      <c r="Q26" s="509"/>
      <c r="R26" s="224" t="s">
        <v>331</v>
      </c>
      <c r="S26" s="55" t="s">
        <v>332</v>
      </c>
      <c r="T26" s="507"/>
      <c r="U26" s="508"/>
      <c r="V26" s="508"/>
      <c r="W26" s="509"/>
      <c r="X26" s="224" t="s">
        <v>331</v>
      </c>
    </row>
    <row r="27" spans="1:24" ht="20.100000000000001" customHeight="1" x14ac:dyDescent="0.2">
      <c r="A27" s="57" t="s">
        <v>333</v>
      </c>
      <c r="B27" s="507"/>
      <c r="C27" s="508">
        <f>'FINANČNE OBVEZNOSTI'!I17</f>
        <v>0</v>
      </c>
      <c r="D27" s="508">
        <f>'FINANČNE OBVEZNOSTI'!J17</f>
        <v>0</v>
      </c>
      <c r="E27" s="509"/>
      <c r="F27" s="224" t="s">
        <v>334</v>
      </c>
      <c r="G27" s="57" t="s">
        <v>333</v>
      </c>
      <c r="H27" s="507"/>
      <c r="I27" s="508">
        <f>'FINANČNE OBVEZNOSTI'!O17</f>
        <v>0</v>
      </c>
      <c r="J27" s="508">
        <f>'FINANČNE OBVEZNOSTI'!P17</f>
        <v>0</v>
      </c>
      <c r="K27" s="509"/>
      <c r="L27" s="224" t="s">
        <v>334</v>
      </c>
      <c r="M27" s="57" t="s">
        <v>333</v>
      </c>
      <c r="N27" s="507"/>
      <c r="O27" s="508">
        <f>'FINANČNE OBVEZNOSTI'!U17</f>
        <v>0</v>
      </c>
      <c r="P27" s="508">
        <f>'FINANČNE OBVEZNOSTI'!V17</f>
        <v>0</v>
      </c>
      <c r="Q27" s="509"/>
      <c r="R27" s="224" t="s">
        <v>334</v>
      </c>
      <c r="S27" s="57" t="s">
        <v>333</v>
      </c>
      <c r="T27" s="507"/>
      <c r="U27" s="508">
        <f>'FINANČNE OBVEZNOSTI'!AA17</f>
        <v>0</v>
      </c>
      <c r="V27" s="508">
        <f>'FINANČNE OBVEZNOSTI'!AB17</f>
        <v>0</v>
      </c>
      <c r="W27" s="509"/>
      <c r="X27" s="224" t="s">
        <v>334</v>
      </c>
    </row>
    <row r="28" spans="1:24" ht="20.100000000000001" customHeight="1" x14ac:dyDescent="0.2">
      <c r="A28" s="57" t="s">
        <v>335</v>
      </c>
      <c r="B28" s="507"/>
      <c r="C28" s="508"/>
      <c r="D28" s="508"/>
      <c r="E28" s="509"/>
      <c r="F28" s="224" t="s">
        <v>334</v>
      </c>
      <c r="G28" s="57" t="s">
        <v>335</v>
      </c>
      <c r="H28" s="507"/>
      <c r="I28" s="508"/>
      <c r="J28" s="508"/>
      <c r="K28" s="509"/>
      <c r="L28" s="224" t="s">
        <v>334</v>
      </c>
      <c r="M28" s="57" t="s">
        <v>335</v>
      </c>
      <c r="N28" s="507"/>
      <c r="O28" s="508"/>
      <c r="P28" s="508"/>
      <c r="Q28" s="509"/>
      <c r="R28" s="224" t="s">
        <v>334</v>
      </c>
      <c r="S28" s="57" t="s">
        <v>335</v>
      </c>
      <c r="T28" s="507"/>
      <c r="U28" s="508"/>
      <c r="V28" s="508"/>
      <c r="W28" s="509"/>
      <c r="X28" s="224" t="s">
        <v>334</v>
      </c>
    </row>
    <row r="29" spans="1:24" ht="20.100000000000001" customHeight="1" x14ac:dyDescent="0.2">
      <c r="A29" s="57" t="s">
        <v>336</v>
      </c>
      <c r="B29" s="507">
        <v>78.84</v>
      </c>
      <c r="C29" s="508"/>
      <c r="D29" s="508"/>
      <c r="E29" s="509"/>
      <c r="F29" s="224" t="s">
        <v>334</v>
      </c>
      <c r="G29" s="57" t="s">
        <v>336</v>
      </c>
      <c r="H29" s="507"/>
      <c r="I29" s="508"/>
      <c r="J29" s="508"/>
      <c r="K29" s="509"/>
      <c r="L29" s="224" t="s">
        <v>334</v>
      </c>
      <c r="M29" s="57" t="s">
        <v>336</v>
      </c>
      <c r="N29" s="507"/>
      <c r="O29" s="508"/>
      <c r="P29" s="508"/>
      <c r="Q29" s="509"/>
      <c r="R29" s="224" t="s">
        <v>334</v>
      </c>
      <c r="S29" s="57" t="s">
        <v>336</v>
      </c>
      <c r="T29" s="507"/>
      <c r="U29" s="508"/>
      <c r="V29" s="508"/>
      <c r="W29" s="509"/>
      <c r="X29" s="224" t="s">
        <v>334</v>
      </c>
    </row>
    <row r="30" spans="1:24" ht="20.100000000000001" customHeight="1" x14ac:dyDescent="0.2">
      <c r="A30" s="57" t="s">
        <v>337</v>
      </c>
      <c r="B30" s="507"/>
      <c r="C30" s="508"/>
      <c r="D30" s="508"/>
      <c r="E30" s="509"/>
      <c r="F30" s="224" t="s">
        <v>334</v>
      </c>
      <c r="G30" s="57" t="s">
        <v>337</v>
      </c>
      <c r="H30" s="507"/>
      <c r="I30" s="508"/>
      <c r="J30" s="508"/>
      <c r="K30" s="509"/>
      <c r="L30" s="224" t="s">
        <v>334</v>
      </c>
      <c r="M30" s="57" t="s">
        <v>337</v>
      </c>
      <c r="N30" s="507"/>
      <c r="O30" s="508"/>
      <c r="P30" s="508"/>
      <c r="Q30" s="509"/>
      <c r="R30" s="224" t="s">
        <v>334</v>
      </c>
      <c r="S30" s="57" t="s">
        <v>337</v>
      </c>
      <c r="T30" s="507"/>
      <c r="U30" s="508"/>
      <c r="V30" s="508"/>
      <c r="W30" s="509"/>
      <c r="X30" s="224" t="s">
        <v>334</v>
      </c>
    </row>
    <row r="31" spans="1:24" ht="20.100000000000001" customHeight="1" thickBot="1" x14ac:dyDescent="0.25">
      <c r="A31" s="232" t="s">
        <v>338</v>
      </c>
      <c r="B31" s="536">
        <v>20</v>
      </c>
      <c r="C31" s="537"/>
      <c r="D31" s="537"/>
      <c r="E31" s="538"/>
      <c r="F31" s="225" t="s">
        <v>339</v>
      </c>
      <c r="G31" s="232" t="s">
        <v>338</v>
      </c>
      <c r="H31" s="536"/>
      <c r="I31" s="537"/>
      <c r="J31" s="537"/>
      <c r="K31" s="538"/>
      <c r="L31" s="225" t="s">
        <v>339</v>
      </c>
      <c r="M31" s="232" t="s">
        <v>338</v>
      </c>
      <c r="N31" s="536"/>
      <c r="O31" s="537"/>
      <c r="P31" s="537"/>
      <c r="Q31" s="538"/>
      <c r="R31" s="225" t="s">
        <v>339</v>
      </c>
      <c r="S31" s="232" t="s">
        <v>338</v>
      </c>
      <c r="T31" s="536"/>
      <c r="U31" s="537"/>
      <c r="V31" s="537"/>
      <c r="W31" s="538"/>
      <c r="X31" s="225" t="s">
        <v>339</v>
      </c>
    </row>
    <row r="32" spans="1:24"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sheetData>
  <sheetProtection algorithmName="SHA-512" hashValue="RErQ91Ty8hD8NeImsJNY+hGS2+GDvYjTx7Vx86StuR63mAhgoO4DLAeh7KVGD5FnhpSOJdvhxZD3qSwRP9qaEQ==" saltValue="VDBV0e4iYI9jNsghedsA/g==" spinCount="100000" sheet="1" formatRows="0" selectLockedCells="1"/>
  <mergeCells count="121">
    <mergeCell ref="T28:W28"/>
    <mergeCell ref="T29:W29"/>
    <mergeCell ref="T31:W31"/>
    <mergeCell ref="A1:X1"/>
    <mergeCell ref="B20:F20"/>
    <mergeCell ref="T23:W23"/>
    <mergeCell ref="T24:W24"/>
    <mergeCell ref="T25:W25"/>
    <mergeCell ref="T26:W26"/>
    <mergeCell ref="T27:W27"/>
    <mergeCell ref="T17:W17"/>
    <mergeCell ref="T18:W18"/>
    <mergeCell ref="S19:X19"/>
    <mergeCell ref="T21:W21"/>
    <mergeCell ref="T22:W22"/>
    <mergeCell ref="T12:W12"/>
    <mergeCell ref="T13:W13"/>
    <mergeCell ref="T14:W14"/>
    <mergeCell ref="T15:W15"/>
    <mergeCell ref="T16:W16"/>
    <mergeCell ref="T7:W7"/>
    <mergeCell ref="T8:W8"/>
    <mergeCell ref="T9:W9"/>
    <mergeCell ref="T10:W10"/>
    <mergeCell ref="S11:X11"/>
    <mergeCell ref="S2:X2"/>
    <mergeCell ref="T3:X3"/>
    <mergeCell ref="T4:W4"/>
    <mergeCell ref="T5:W5"/>
    <mergeCell ref="T6:W6"/>
    <mergeCell ref="N26:Q26"/>
    <mergeCell ref="N15:Q15"/>
    <mergeCell ref="N16:Q16"/>
    <mergeCell ref="N17:Q17"/>
    <mergeCell ref="N18:Q18"/>
    <mergeCell ref="M19:R19"/>
    <mergeCell ref="N20:R20"/>
    <mergeCell ref="T20:X20"/>
    <mergeCell ref="N27:Q27"/>
    <mergeCell ref="N28:Q28"/>
    <mergeCell ref="N29:Q29"/>
    <mergeCell ref="N31:Q31"/>
    <mergeCell ref="N21:Q21"/>
    <mergeCell ref="N22:Q22"/>
    <mergeCell ref="N23:Q23"/>
    <mergeCell ref="N24:Q24"/>
    <mergeCell ref="N25:Q25"/>
    <mergeCell ref="H28:K28"/>
    <mergeCell ref="H29:K29"/>
    <mergeCell ref="H31:K31"/>
    <mergeCell ref="M2:R2"/>
    <mergeCell ref="N3:R3"/>
    <mergeCell ref="N4:Q4"/>
    <mergeCell ref="N5:Q5"/>
    <mergeCell ref="N6:Q6"/>
    <mergeCell ref="N7:Q7"/>
    <mergeCell ref="N8:Q8"/>
    <mergeCell ref="N9:Q9"/>
    <mergeCell ref="N10:Q10"/>
    <mergeCell ref="M11:R11"/>
    <mergeCell ref="N12:Q12"/>
    <mergeCell ref="N13:Q13"/>
    <mergeCell ref="N14:Q14"/>
    <mergeCell ref="H23:K23"/>
    <mergeCell ref="H24:K24"/>
    <mergeCell ref="H25:K25"/>
    <mergeCell ref="H26:K26"/>
    <mergeCell ref="H27:K27"/>
    <mergeCell ref="H17:K17"/>
    <mergeCell ref="H18:K18"/>
    <mergeCell ref="G19:L19"/>
    <mergeCell ref="B6:E6"/>
    <mergeCell ref="B5:E5"/>
    <mergeCell ref="H21:K21"/>
    <mergeCell ref="H22:K22"/>
    <mergeCell ref="H20:L20"/>
    <mergeCell ref="H12:K12"/>
    <mergeCell ref="H13:K13"/>
    <mergeCell ref="H14:K14"/>
    <mergeCell ref="H15:K15"/>
    <mergeCell ref="H16:K16"/>
    <mergeCell ref="H7:K7"/>
    <mergeCell ref="H8:K8"/>
    <mergeCell ref="H9:K9"/>
    <mergeCell ref="H10:K10"/>
    <mergeCell ref="G11:L11"/>
    <mergeCell ref="B31:E31"/>
    <mergeCell ref="B22:E22"/>
    <mergeCell ref="B23:E23"/>
    <mergeCell ref="B24:E24"/>
    <mergeCell ref="B25:E25"/>
    <mergeCell ref="B26:E26"/>
    <mergeCell ref="A11:F11"/>
    <mergeCell ref="B10:E10"/>
    <mergeCell ref="B12:E12"/>
    <mergeCell ref="B13:E13"/>
    <mergeCell ref="B30:E30"/>
    <mergeCell ref="H30:K30"/>
    <mergeCell ref="N30:Q30"/>
    <mergeCell ref="T30:W30"/>
    <mergeCell ref="A2:F2"/>
    <mergeCell ref="B3:F3"/>
    <mergeCell ref="B14:E14"/>
    <mergeCell ref="B21:E21"/>
    <mergeCell ref="A19:F19"/>
    <mergeCell ref="B15:E15"/>
    <mergeCell ref="B16:E16"/>
    <mergeCell ref="B17:E17"/>
    <mergeCell ref="B18:E18"/>
    <mergeCell ref="G2:L2"/>
    <mergeCell ref="H3:L3"/>
    <mergeCell ref="H4:K4"/>
    <mergeCell ref="H5:K5"/>
    <mergeCell ref="H6:K6"/>
    <mergeCell ref="B27:E27"/>
    <mergeCell ref="B28:E28"/>
    <mergeCell ref="B29:E29"/>
    <mergeCell ref="B4:E4"/>
    <mergeCell ref="B7:E7"/>
    <mergeCell ref="B8:E8"/>
    <mergeCell ref="B9:E9"/>
  </mergeCells>
  <dataValidations xWindow="976" yWindow="803" count="8">
    <dataValidation allowBlank="1" showInputMessage="1" showErrorMessage="1" promptTitle="Plan" prompt="novih zadolževanj, ki se NE nanašajo na obravnavani projekt" sqref="F14:F18 L14:L18 R14:R18 X14:X18" xr:uid="{00000000-0002-0000-0A00-000000000000}"/>
    <dataValidation allowBlank="1" showInputMessage="1" showErrorMessage="1" prompt="Včasih označeno s kWp_x000a_Podatke vpišite le v primeru, da se pri »izgradnji, dogradnji ali prenovi«, izvede tudi investicija v fotovoltaično elektrarno." sqref="B10:E10 H10:K10 N10:Q10 T10:W10" xr:uid="{00000000-0002-0000-0A00-000001000000}"/>
    <dataValidation allowBlank="1" showInputMessage="1" showErrorMessage="1" prompt="Npr. šola, vrtec, hlev, poslovni objekt, …" sqref="B5:E5 H5:K5 N5:Q5 T5:W5" xr:uid="{00000000-0002-0000-0A00-000002000000}"/>
    <dataValidation allowBlank="1" showInputMessage="1" showErrorMessage="1" prompt="Če podatka nimate, pustite prazno." sqref="B7:E7 H7:K7 N7:Q7 T7:W7" xr:uid="{00000000-0002-0000-0A00-000003000000}"/>
    <dataValidation allowBlank="1" showInputMessage="1" showErrorMessage="1" prompt="Vrednost pridobite iz tehničnih podatkov o mehanizaciji" sqref="B17:E17 H17:K17 N17:Q17 T17:W17" xr:uid="{00000000-0002-0000-0A00-000004000000}"/>
    <dataValidation allowBlank="1" showInputMessage="1" showErrorMessage="1" prompt="Če nimate podatka, vpišite privzeto vrednost 290 g/kWh" sqref="B18:E18 H18:K18 N18:Q18 T18:W18" xr:uid="{00000000-0002-0000-0A00-000005000000}"/>
    <dataValidation allowBlank="1" showInputMessage="1" showErrorMessage="1" prompt="Poraba enegentov na letni ravni" sqref="T22:W31 N22:Q31 H22:K31 B22:E31" xr:uid="{00000000-0002-0000-0A00-000006000000}"/>
    <dataValidation allowBlank="1" showInputMessage="1" showErrorMessage="1" prompt="čistilna naprava, vozila, ki jih ni mogoče popisati med kmetijsko in gozdarsko mehanizacija npr. pogrebno, gasilsko, smetarsko vozilo, ...." sqref="B20:F20 H20:L20 N20:R20 T20:X20" xr:uid="{00000000-0002-0000-0A00-000007000000}"/>
  </dataValidations>
  <pageMargins left="0.7" right="0.7" top="0.75" bottom="0.75" header="0.3" footer="0.3"/>
  <pageSetup paperSize="9" scale="34" orientation="landscape" r:id="rId1"/>
  <extLst>
    <ext xmlns:x14="http://schemas.microsoft.com/office/spreadsheetml/2009/9/main" uri="{CCE6A557-97BC-4b89-ADB6-D9C93CAAB3DF}">
      <x14:dataValidations xmlns:xm="http://schemas.microsoft.com/office/excel/2006/main" xWindow="976" yWindow="803" count="13">
        <x14:dataValidation type="list" allowBlank="1" showInputMessage="1" showErrorMessage="1" prompt="Kliknite na puščico in izberite iz spustnega seznama." xr:uid="{C24AF77F-5C27-48BD-9E8A-16EB7EEFB641}">
          <x14:formula1>
            <xm:f>ŠIFRANTI!$AA$2:$AA$3</xm:f>
          </x14:formula1>
          <xm:sqref>B6:E6 H6:K6 N6:Q6 T6:W6</xm:sqref>
        </x14:dataValidation>
        <x14:dataValidation type="list" allowBlank="1" showInputMessage="1" showErrorMessage="1" prompt="Kliknite na puščico in izberite iz spustnega seznama._x000a_Če imate ta podatek, je obvezen podatek tudi površina." xr:uid="{B0B031DC-199A-4F49-8EC8-366D4B41DA83}">
          <x14:formula1>
            <xm:f>ŠIFRANTI!$AC$2:$AC$11</xm:f>
          </x14:formula1>
          <xm:sqref>B8:E8 H8:K8 N8:Q8 T8:W8</xm:sqref>
        </x14:dataValidation>
        <x14:dataValidation type="list" allowBlank="1" showInputMessage="1" showErrorMessage="1" prompt="Kliknite na puščico in izberite iz spustnega seznama._x000a_Če imate ta podatek, je obvezen podatek tudi površina." xr:uid="{8CB21E48-2011-473A-A91D-65714B5FA751}">
          <x14:formula1>
            <xm:f>ŠIFRANTI!$AE$2:$AE$8</xm:f>
          </x14:formula1>
          <xm:sqref>B9:E9 H9:K9 N9:Q9 T9:W9</xm:sqref>
        </x14:dataValidation>
        <x14:dataValidation type="list" allowBlank="1" showInputMessage="1" showErrorMessage="1" prompt="Klikni na puščico in izberi iz spustnega seznama." xr:uid="{E1BFA711-9F9C-407F-B406-3733D3B0EDDE}">
          <x14:formula1>
            <xm:f>ŠIFRANTI!$AG$2:$AG$3</xm:f>
          </x14:formula1>
          <xm:sqref>B16:E16 H16:K16 N16:Q16 T16:W16</xm:sqref>
        </x14:dataValidation>
        <x14:dataValidation type="list" allowBlank="1" showInputMessage="1" showErrorMessage="1" prompt="Klikni na puščico in izberi iz spustnega seznama" xr:uid="{1E1E8E05-69FB-491F-97C2-6AC7156D1780}">
          <x14:formula1>
            <xm:f>OFFSET('Seznami za vozila'!$L$1,1,MATCH($B$14,'Seznami za vozila'!$L$1:$BD$1,0)-1,COUNTA(OFFSET('Seznami za vozila'!$L$1,1,MATCH($B$14,'Seznami za vozila'!$L$1:$BD$1,0)-1,15)),1)</xm:f>
          </x14:formula1>
          <xm:sqref>B15:E15</xm:sqref>
        </x14:dataValidation>
        <x14:dataValidation type="list" allowBlank="1" showInputMessage="1" showErrorMessage="1" prompt="Klikni na puščico in izberi iz spustnega seznama" xr:uid="{989EDDCE-6492-4055-BB62-E0D9C10A631C}">
          <x14:formula1>
            <xm:f>'Seznami za vozila'!$A$1:$I$1</xm:f>
          </x14:formula1>
          <xm:sqref>B13:E13 H13:K13 N13:Q13 T13:W13</xm:sqref>
        </x14:dataValidation>
        <x14:dataValidation type="list" allowBlank="1" showInputMessage="1" showErrorMessage="1" prompt="Klikni na puščico in izberi iz spustnega seznama" xr:uid="{230BE419-5F78-4E15-B2E3-30F348EEDB98}">
          <x14:formula1>
            <xm:f>OFFSET('Seznami za vozila'!$A$1,1,MATCH($B$13,'Seznami za vozila'!$A$1:$I$1,0)-1,COUNTA(OFFSET('Seznami za vozila'!$A$1,1,MATCH($B$13,'Seznami za vozila'!$A$1:$I$1,0)-1,20)),1)</xm:f>
          </x14:formula1>
          <xm:sqref>B14:E14</xm:sqref>
        </x14:dataValidation>
        <x14:dataValidation type="list" allowBlank="1" showInputMessage="1" showErrorMessage="1" prompt="Klikni na puščico in izberi iz spustnega seznama" xr:uid="{FF0D58D8-F880-4984-8E65-F8D45482AAB0}">
          <x14:formula1>
            <xm:f>OFFSET('Seznami za vozila'!$A$1,1,MATCH($H$13,'Seznami za vozila'!$A$1:$I$1,0)-1,COUNTA(OFFSET('Seznami za vozila'!$A$1,1,MATCH($H$13,'Seznami za vozila'!$A$1:$I$1,0)-1,20)),1)</xm:f>
          </x14:formula1>
          <xm:sqref>H14:K14</xm:sqref>
        </x14:dataValidation>
        <x14:dataValidation type="list" allowBlank="1" showInputMessage="1" showErrorMessage="1" prompt="Klikni na puščico in izberi iz spustnega seznama" xr:uid="{5AAE2898-AD76-4F59-A54E-7CFDBA021180}">
          <x14:formula1>
            <xm:f>OFFSET('Seznami za vozila'!$A$1,1,MATCH($N$13,'Seznami za vozila'!$A$1:$I$1,0)-1,COUNTA(OFFSET('Seznami za vozila'!$A$1,1,MATCH($N$13,'Seznami za vozila'!$A$1:$I$1,0)-1,20)),1)</xm:f>
          </x14:formula1>
          <xm:sqref>N14:Q14</xm:sqref>
        </x14:dataValidation>
        <x14:dataValidation type="list" allowBlank="1" showInputMessage="1" showErrorMessage="1" prompt="Klikni na puščico in izberi iz spustnega seznama" xr:uid="{25075640-8F29-44F3-AE8C-3DB248580509}">
          <x14:formula1>
            <xm:f>OFFSET('Seznami za vozila'!$A$1,1,MATCH($T$13,'Seznami za vozila'!$A$1:$I$1,0)-1,COUNTA(OFFSET('Seznami za vozila'!$A$1,1,MATCH($T$13,'Seznami za vozila'!$A$1:$I$1,0)-1,20)),1)</xm:f>
          </x14:formula1>
          <xm:sqref>T14:W14</xm:sqref>
        </x14:dataValidation>
        <x14:dataValidation type="list" allowBlank="1" showInputMessage="1" showErrorMessage="1" prompt="Klikni na puščico in izberi iz spustnega seznama" xr:uid="{B98E9380-E890-47A1-84FC-1541EA60FBB7}">
          <x14:formula1>
            <xm:f>OFFSET('Seznami za vozila'!$L$1,1,MATCH($H$14,'Seznami za vozila'!$L$1:$BD$1,0)-1,COUNTA(OFFSET('Seznami za vozila'!$L$1,1,MATCH($H$14,'Seznami za vozila'!$L$1:$BD$1,0)-1,15)),1)</xm:f>
          </x14:formula1>
          <xm:sqref>H15:K15</xm:sqref>
        </x14:dataValidation>
        <x14:dataValidation type="list" allowBlank="1" showInputMessage="1" showErrorMessage="1" prompt="Klikni na puščico in izberi iz spustnega seznama" xr:uid="{102FD1A9-DD72-4877-AA0B-A4CAFBD4022A}">
          <x14:formula1>
            <xm:f>OFFSET('Seznami za vozila'!$L$1,1,MATCH($N$14,'Seznami za vozila'!$L$1:$BD$1,0)-1,COUNTA(OFFSET('Seznami za vozila'!$L$1,1,MATCH($N$14,'Seznami za vozila'!$L$1:$BD$1,0)-1,15)),1)</xm:f>
          </x14:formula1>
          <xm:sqref>N15:Q15</xm:sqref>
        </x14:dataValidation>
        <x14:dataValidation type="list" allowBlank="1" showInputMessage="1" showErrorMessage="1" prompt="Klikni na puščico in izberi iz spustnega seznama" xr:uid="{2C9AFC30-165B-4DB3-9396-5EFE626C4405}">
          <x14:formula1>
            <xm:f>OFFSET('Seznami za vozila'!$L$1,1,MATCH($T$14,'Seznami za vozila'!$L$1:$BD$1,0)-1,COUNTA(OFFSET('Seznami za vozila'!$L$1,1,MATCH($T$14,'Seznami za vozila'!$L$1:$BD$1,0)-1,15)),1)</xm:f>
          </x14:formula1>
          <xm:sqref>T15:W15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F5E3C-1E4E-4F2F-B138-B124AAB3666C}">
  <dimension ref="A1"/>
  <sheetViews>
    <sheetView workbookViewId="0"/>
  </sheetViews>
  <sheetFormatPr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649981"/>
    <pageSetUpPr fitToPage="1"/>
  </sheetPr>
  <dimension ref="A1:P14"/>
  <sheetViews>
    <sheetView view="pageBreakPreview" zoomScaleNormal="100" zoomScaleSheetLayoutView="100" workbookViewId="0">
      <selection activeCell="B10" sqref="B10:E10"/>
    </sheetView>
  </sheetViews>
  <sheetFormatPr defaultRowHeight="15" x14ac:dyDescent="0.25"/>
  <cols>
    <col min="1" max="1" width="9.140625" customWidth="1"/>
  </cols>
  <sheetData>
    <row r="1" spans="1:16" ht="39.950000000000003" customHeight="1" thickBot="1" x14ac:dyDescent="0.3">
      <c r="A1" s="551" t="s">
        <v>340</v>
      </c>
      <c r="B1" s="552"/>
      <c r="C1" s="552"/>
      <c r="D1" s="552"/>
      <c r="E1" s="552"/>
      <c r="F1" s="552"/>
      <c r="G1" s="552"/>
      <c r="H1" s="552"/>
      <c r="I1" s="552"/>
      <c r="J1" s="552"/>
      <c r="K1" s="552"/>
      <c r="L1" s="552"/>
      <c r="M1" s="552"/>
      <c r="N1" s="552"/>
      <c r="O1" s="552"/>
      <c r="P1" s="552"/>
    </row>
    <row r="2" spans="1:16" ht="141" customHeight="1" x14ac:dyDescent="0.25">
      <c r="A2" s="553" t="s">
        <v>341</v>
      </c>
      <c r="B2" s="553"/>
      <c r="C2" s="553"/>
      <c r="D2" s="553"/>
      <c r="E2" s="553"/>
      <c r="F2" s="553"/>
      <c r="G2" s="553"/>
      <c r="H2" s="553"/>
      <c r="I2" s="553"/>
      <c r="J2" s="553"/>
      <c r="K2" s="553"/>
      <c r="L2" s="553"/>
      <c r="M2" s="553"/>
      <c r="N2" s="553"/>
      <c r="O2" s="553"/>
      <c r="P2" s="553"/>
    </row>
    <row r="3" spans="1:16" x14ac:dyDescent="0.25">
      <c r="A3" s="554"/>
      <c r="B3" s="554"/>
      <c r="C3" s="554"/>
      <c r="D3" s="554"/>
      <c r="E3" s="554"/>
      <c r="F3" s="554"/>
      <c r="G3" s="554"/>
      <c r="H3" s="554"/>
      <c r="I3" s="554"/>
      <c r="J3" s="554"/>
      <c r="K3" s="554"/>
      <c r="L3" s="554"/>
      <c r="M3" s="554"/>
      <c r="N3" s="554"/>
      <c r="O3" s="554"/>
      <c r="P3" s="554"/>
    </row>
    <row r="4" spans="1:16" x14ac:dyDescent="0.25">
      <c r="A4" s="554"/>
      <c r="B4" s="554"/>
      <c r="C4" s="554"/>
      <c r="D4" s="554"/>
      <c r="E4" s="554"/>
      <c r="F4" s="554"/>
      <c r="G4" s="554"/>
      <c r="H4" s="554"/>
      <c r="I4" s="554"/>
      <c r="J4" s="554"/>
      <c r="K4" s="554"/>
      <c r="L4" s="554"/>
      <c r="M4" s="554"/>
      <c r="N4" s="554"/>
      <c r="O4" s="554"/>
      <c r="P4" s="554"/>
    </row>
    <row r="5" spans="1:16" x14ac:dyDescent="0.25">
      <c r="A5" s="554"/>
      <c r="B5" s="554"/>
      <c r="C5" s="554"/>
      <c r="D5" s="554"/>
      <c r="E5" s="554"/>
      <c r="F5" s="554"/>
      <c r="G5" s="554"/>
      <c r="H5" s="554"/>
      <c r="I5" s="554"/>
      <c r="J5" s="554"/>
      <c r="K5" s="554"/>
      <c r="L5" s="554"/>
      <c r="M5" s="554"/>
      <c r="N5" s="554"/>
      <c r="O5" s="554"/>
      <c r="P5" s="554"/>
    </row>
    <row r="6" spans="1:16" x14ac:dyDescent="0.25">
      <c r="A6" s="554"/>
      <c r="B6" s="554"/>
      <c r="C6" s="554"/>
      <c r="D6" s="554"/>
      <c r="E6" s="554"/>
      <c r="F6" s="554"/>
      <c r="G6" s="554"/>
      <c r="H6" s="554"/>
      <c r="I6" s="554"/>
      <c r="J6" s="554"/>
      <c r="K6" s="554"/>
      <c r="L6" s="554"/>
      <c r="M6" s="554"/>
      <c r="N6" s="554"/>
      <c r="O6" s="554"/>
      <c r="P6" s="554"/>
    </row>
    <row r="7" spans="1:16" x14ac:dyDescent="0.25">
      <c r="A7" s="554"/>
      <c r="B7" s="554"/>
      <c r="C7" s="554"/>
      <c r="D7" s="554"/>
      <c r="E7" s="554"/>
      <c r="F7" s="554"/>
      <c r="G7" s="554"/>
      <c r="H7" s="554"/>
      <c r="I7" s="554"/>
      <c r="J7" s="554"/>
      <c r="K7" s="554"/>
      <c r="L7" s="554"/>
      <c r="M7" s="554"/>
      <c r="N7" s="554"/>
      <c r="O7" s="554"/>
      <c r="P7" s="554"/>
    </row>
    <row r="8" spans="1:16" x14ac:dyDescent="0.25">
      <c r="A8" s="554"/>
      <c r="B8" s="554"/>
      <c r="C8" s="554"/>
      <c r="D8" s="554"/>
      <c r="E8" s="554"/>
      <c r="F8" s="554"/>
      <c r="G8" s="554"/>
      <c r="H8" s="554"/>
      <c r="I8" s="554"/>
      <c r="J8" s="554"/>
      <c r="K8" s="554"/>
      <c r="L8" s="554"/>
      <c r="M8" s="554"/>
      <c r="N8" s="554"/>
      <c r="O8" s="554"/>
      <c r="P8" s="554"/>
    </row>
    <row r="9" spans="1:16" x14ac:dyDescent="0.25">
      <c r="A9" s="554"/>
      <c r="B9" s="554"/>
      <c r="C9" s="554"/>
      <c r="D9" s="554"/>
      <c r="E9" s="554"/>
      <c r="F9" s="554"/>
      <c r="G9" s="554"/>
      <c r="H9" s="554"/>
      <c r="I9" s="554"/>
      <c r="J9" s="554"/>
      <c r="K9" s="554"/>
      <c r="L9" s="554"/>
      <c r="M9" s="554"/>
      <c r="N9" s="554"/>
      <c r="O9" s="554"/>
      <c r="P9" s="554"/>
    </row>
    <row r="10" spans="1:16" x14ac:dyDescent="0.25">
      <c r="A10" s="554"/>
      <c r="B10" s="554"/>
      <c r="C10" s="554"/>
      <c r="D10" s="554"/>
      <c r="E10" s="554"/>
      <c r="F10" s="554"/>
      <c r="G10" s="554"/>
      <c r="H10" s="554"/>
      <c r="I10" s="554"/>
      <c r="J10" s="554"/>
      <c r="K10" s="554"/>
      <c r="L10" s="554"/>
      <c r="M10" s="554"/>
      <c r="N10" s="554"/>
      <c r="O10" s="554"/>
      <c r="P10" s="554"/>
    </row>
    <row r="11" spans="1:16" x14ac:dyDescent="0.25">
      <c r="A11" s="554"/>
      <c r="B11" s="554"/>
      <c r="C11" s="554"/>
      <c r="D11" s="554"/>
      <c r="E11" s="554"/>
      <c r="F11" s="554"/>
      <c r="G11" s="554"/>
      <c r="H11" s="554"/>
      <c r="I11" s="554"/>
      <c r="J11" s="554"/>
      <c r="K11" s="554"/>
      <c r="L11" s="554"/>
      <c r="M11" s="554"/>
      <c r="N11" s="554"/>
      <c r="O11" s="554"/>
      <c r="P11" s="554"/>
    </row>
    <row r="12" spans="1:16" x14ac:dyDescent="0.25">
      <c r="A12" s="554"/>
      <c r="B12" s="554"/>
      <c r="C12" s="554"/>
      <c r="D12" s="554"/>
      <c r="E12" s="554"/>
      <c r="F12" s="554"/>
      <c r="G12" s="554"/>
      <c r="H12" s="554"/>
      <c r="I12" s="554"/>
      <c r="J12" s="554"/>
      <c r="K12" s="554"/>
      <c r="L12" s="554"/>
      <c r="M12" s="554"/>
      <c r="N12" s="554"/>
      <c r="O12" s="554"/>
      <c r="P12" s="554"/>
    </row>
    <row r="13" spans="1:16" x14ac:dyDescent="0.25">
      <c r="A13" s="554"/>
      <c r="B13" s="554"/>
      <c r="C13" s="554"/>
      <c r="D13" s="554"/>
      <c r="E13" s="554"/>
      <c r="F13" s="554"/>
      <c r="G13" s="554"/>
      <c r="H13" s="554"/>
      <c r="I13" s="554"/>
      <c r="J13" s="554"/>
      <c r="K13" s="554"/>
      <c r="L13" s="554"/>
      <c r="M13" s="554"/>
      <c r="N13" s="554"/>
      <c r="O13" s="554"/>
      <c r="P13" s="554"/>
    </row>
    <row r="14" spans="1:16" x14ac:dyDescent="0.25">
      <c r="A14" s="554"/>
      <c r="B14" s="554"/>
      <c r="C14" s="554"/>
      <c r="D14" s="554"/>
      <c r="E14" s="554"/>
      <c r="F14" s="554"/>
      <c r="G14" s="554"/>
      <c r="H14" s="554"/>
      <c r="I14" s="554"/>
      <c r="J14" s="554"/>
      <c r="K14" s="554"/>
      <c r="L14" s="554"/>
      <c r="M14" s="554"/>
      <c r="N14" s="554"/>
      <c r="O14" s="554"/>
      <c r="P14" s="554"/>
    </row>
  </sheetData>
  <sheetProtection algorithmName="SHA-512" hashValue="SvTQfTsFz7BGybEPaLY3Xg3o1IjZpIGq1jpxTUpuz5aHc3tCH+2gZWX8rSZzSp0t9blMZidy99pukHNs6Fy+kw==" saltValue="ePS+qJ3Z05LeeXqpXEjvlg==" spinCount="100000" sheet="1" objects="1" scenarios="1"/>
  <mergeCells count="2">
    <mergeCell ref="A1:P1"/>
    <mergeCell ref="A2:P14"/>
  </mergeCells>
  <pageMargins left="0.7" right="0.7" top="0.75" bottom="0.75" header="0.3" footer="0.3"/>
  <pageSetup paperSize="9" scale="59" fitToHeight="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649981"/>
    <pageSetUpPr fitToPage="1"/>
  </sheetPr>
  <dimension ref="A1:K39"/>
  <sheetViews>
    <sheetView view="pageBreakPreview" zoomScale="120" zoomScaleNormal="100" zoomScaleSheetLayoutView="120" workbookViewId="0">
      <pane ySplit="1" topLeftCell="A29" activePane="bottomLeft" state="frozen"/>
      <selection pane="bottomLeft" activeCell="G31" sqref="G31:H31"/>
    </sheetView>
  </sheetViews>
  <sheetFormatPr defaultRowHeight="15" x14ac:dyDescent="0.25"/>
  <cols>
    <col min="1" max="6" width="14.7109375" customWidth="1"/>
    <col min="7" max="8" width="11.7109375" customWidth="1"/>
    <col min="9" max="9" width="0.85546875" style="93" customWidth="1"/>
    <col min="11" max="11" width="10.28515625" bestFit="1" customWidth="1"/>
  </cols>
  <sheetData>
    <row r="1" spans="1:11" ht="39.950000000000003" customHeight="1" x14ac:dyDescent="0.25">
      <c r="A1" s="593" t="s">
        <v>342</v>
      </c>
      <c r="B1" s="594"/>
      <c r="C1" s="594"/>
      <c r="D1" s="594"/>
      <c r="E1" s="594"/>
      <c r="F1" s="594"/>
      <c r="G1" s="594"/>
      <c r="H1" s="595"/>
    </row>
    <row r="2" spans="1:11" ht="20.100000000000001" customHeight="1" x14ac:dyDescent="0.25">
      <c r="A2" s="574" t="s">
        <v>343</v>
      </c>
      <c r="B2" s="575"/>
      <c r="C2" s="575"/>
      <c r="D2" s="575"/>
      <c r="E2" s="575"/>
      <c r="F2" s="575"/>
      <c r="G2" s="575"/>
      <c r="H2" s="576"/>
    </row>
    <row r="3" spans="1:11" ht="20.100000000000001" customHeight="1" x14ac:dyDescent="0.25">
      <c r="A3" s="596" t="s">
        <v>344</v>
      </c>
      <c r="B3" s="597"/>
      <c r="C3" s="597"/>
      <c r="D3" s="597"/>
      <c r="E3" s="597"/>
      <c r="F3" s="597"/>
      <c r="G3" s="598">
        <f>'STROŠKI PROJEKTA'!F83</f>
        <v>0</v>
      </c>
      <c r="H3" s="599"/>
      <c r="I3" s="247"/>
    </row>
    <row r="4" spans="1:11" ht="20.100000000000001" customHeight="1" x14ac:dyDescent="0.25">
      <c r="A4" s="558" t="s">
        <v>345</v>
      </c>
      <c r="B4" s="559"/>
      <c r="C4" s="559"/>
      <c r="D4" s="559"/>
      <c r="E4" s="559"/>
      <c r="F4" s="560"/>
      <c r="G4" s="582">
        <f>SUMIF('STROŠKI PROJEKTA'!G8:G80,ŠIFRANTI!A2,'STROŠKI PROJEKTA'!F8:F80)</f>
        <v>0</v>
      </c>
      <c r="H4" s="583"/>
    </row>
    <row r="5" spans="1:11" ht="20.100000000000001" customHeight="1" x14ac:dyDescent="0.25">
      <c r="A5" s="558" t="s">
        <v>346</v>
      </c>
      <c r="B5" s="559"/>
      <c r="C5" s="559"/>
      <c r="D5" s="559"/>
      <c r="E5" s="559"/>
      <c r="F5" s="560"/>
      <c r="G5" s="582">
        <f>SUMIF('STROŠKI PROJEKTA'!G8:G80,ŠIFRANTI!A3,'STROŠKI PROJEKTA'!F8:F80)</f>
        <v>0</v>
      </c>
      <c r="H5" s="583"/>
    </row>
    <row r="6" spans="1:11" ht="20.100000000000001" customHeight="1" x14ac:dyDescent="0.25">
      <c r="A6" s="577" t="s">
        <v>347</v>
      </c>
      <c r="B6" s="578"/>
      <c r="C6" s="578"/>
      <c r="D6" s="578"/>
      <c r="E6" s="578"/>
      <c r="F6" s="578"/>
      <c r="G6" s="582">
        <f>SUMIF('STROŠKI PROJEKTA'!G8:G80,ŠIFRANTI!A4,'STROŠKI PROJEKTA'!F8:F80)</f>
        <v>0</v>
      </c>
      <c r="H6" s="583"/>
    </row>
    <row r="7" spans="1:11" ht="20.100000000000001" customHeight="1" x14ac:dyDescent="0.25">
      <c r="A7" s="577" t="s">
        <v>348</v>
      </c>
      <c r="B7" s="578"/>
      <c r="C7" s="578"/>
      <c r="D7" s="578"/>
      <c r="E7" s="578"/>
      <c r="F7" s="578"/>
      <c r="G7" s="582">
        <f>SUMIF('STROŠKI PROJEKTA'!G8:G80,ŠIFRANTI!A5,'STROŠKI PROJEKTA'!F8:F80)</f>
        <v>0</v>
      </c>
      <c r="H7" s="583"/>
    </row>
    <row r="8" spans="1:11" ht="20.100000000000001" customHeight="1" x14ac:dyDescent="0.25">
      <c r="A8" s="574" t="s">
        <v>349</v>
      </c>
      <c r="B8" s="575"/>
      <c r="C8" s="575"/>
      <c r="D8" s="575"/>
      <c r="E8" s="575"/>
      <c r="F8" s="575"/>
      <c r="G8" s="575"/>
      <c r="H8" s="576"/>
    </row>
    <row r="9" spans="1:11" ht="20.100000000000001" customHeight="1" x14ac:dyDescent="0.25">
      <c r="A9" s="596" t="s">
        <v>350</v>
      </c>
      <c r="B9" s="597"/>
      <c r="C9" s="597"/>
      <c r="D9" s="597"/>
      <c r="E9" s="597"/>
      <c r="F9" s="597"/>
      <c r="G9" s="570">
        <v>100000</v>
      </c>
      <c r="H9" s="571"/>
    </row>
    <row r="10" spans="1:11" ht="20.100000000000001" customHeight="1" x14ac:dyDescent="0.25">
      <c r="A10" s="568" t="s">
        <v>351</v>
      </c>
      <c r="B10" s="569"/>
      <c r="C10" s="569"/>
      <c r="D10" s="569"/>
      <c r="E10" s="569"/>
      <c r="F10" s="569"/>
      <c r="G10" s="582" t="e">
        <f>(G4/G3)*G9</f>
        <v>#DIV/0!</v>
      </c>
      <c r="H10" s="583"/>
    </row>
    <row r="11" spans="1:11" ht="20.100000000000001" customHeight="1" x14ac:dyDescent="0.25">
      <c r="A11" s="568" t="s">
        <v>352</v>
      </c>
      <c r="B11" s="569"/>
      <c r="C11" s="569"/>
      <c r="D11" s="569"/>
      <c r="E11" s="569"/>
      <c r="F11" s="569"/>
      <c r="G11" s="582" t="e">
        <f>G5/G3*G9</f>
        <v>#DIV/0!</v>
      </c>
      <c r="H11" s="583"/>
    </row>
    <row r="12" spans="1:11" ht="20.100000000000001" customHeight="1" x14ac:dyDescent="0.25">
      <c r="A12" s="577" t="s">
        <v>353</v>
      </c>
      <c r="B12" s="578"/>
      <c r="C12" s="578"/>
      <c r="D12" s="578"/>
      <c r="E12" s="578"/>
      <c r="F12" s="578"/>
      <c r="G12" s="582" t="e">
        <f>(G6/G3)*G9</f>
        <v>#DIV/0!</v>
      </c>
      <c r="H12" s="583"/>
    </row>
    <row r="13" spans="1:11" ht="20.100000000000001" customHeight="1" x14ac:dyDescent="0.25">
      <c r="A13" s="577" t="s">
        <v>354</v>
      </c>
      <c r="B13" s="578"/>
      <c r="C13" s="578"/>
      <c r="D13" s="578"/>
      <c r="E13" s="578"/>
      <c r="F13" s="578"/>
      <c r="G13" s="582" t="e">
        <f>G7/G3*G9</f>
        <v>#DIV/0!</v>
      </c>
      <c r="H13" s="583"/>
    </row>
    <row r="14" spans="1:11" ht="20.100000000000001" customHeight="1" x14ac:dyDescent="0.25">
      <c r="A14" s="574" t="s">
        <v>355</v>
      </c>
      <c r="B14" s="575"/>
      <c r="C14" s="575"/>
      <c r="D14" s="575"/>
      <c r="E14" s="575"/>
      <c r="F14" s="575"/>
      <c r="G14" s="575"/>
      <c r="H14" s="576"/>
    </row>
    <row r="15" spans="1:11" ht="20.100000000000001" customHeight="1" x14ac:dyDescent="0.25">
      <c r="A15" s="586" t="s">
        <v>356</v>
      </c>
      <c r="B15" s="587"/>
      <c r="C15" s="587"/>
      <c r="D15" s="588" t="s">
        <v>357</v>
      </c>
      <c r="E15" s="589"/>
      <c r="F15" s="590"/>
      <c r="G15" s="570"/>
      <c r="H15" s="571"/>
    </row>
    <row r="16" spans="1:11" ht="20.100000000000001" customHeight="1" x14ac:dyDescent="0.25">
      <c r="A16" s="558" t="s">
        <v>358</v>
      </c>
      <c r="B16" s="559"/>
      <c r="C16" s="559"/>
      <c r="D16" s="559"/>
      <c r="E16" s="559"/>
      <c r="F16" s="560"/>
      <c r="G16" s="591"/>
      <c r="H16" s="592"/>
      <c r="I16" s="93" t="e">
        <f>IF(G16=ŠIFRANTI!A2,'KUMULACIJA in INTENZIVNOST DP'!G10+'KUMULACIJA in INTENZIVNOST DP'!G15+'KUMULACIJA in INTENZIVNOST DP'!G18,'KUMULACIJA in INTENZIVNOST DP'!G11+'KUMULACIJA in INTENZIVNOST DP'!G15+'KUMULACIJA in INTENZIVNOST DP'!G18)</f>
        <v>#DIV/0!</v>
      </c>
      <c r="K16" s="94"/>
    </row>
    <row r="17" spans="1:10" ht="20.100000000000001" customHeight="1" x14ac:dyDescent="0.25">
      <c r="A17" s="568" t="s">
        <v>359</v>
      </c>
      <c r="B17" s="569"/>
      <c r="C17" s="569"/>
      <c r="D17" s="569"/>
      <c r="E17" s="569"/>
      <c r="F17" s="569"/>
      <c r="G17" s="582" t="e">
        <f>VLOOKUP(G16,ŠIFRANTI!A:B,2,FALSE)</f>
        <v>#N/A</v>
      </c>
      <c r="H17" s="583"/>
      <c r="J17" s="94"/>
    </row>
    <row r="18" spans="1:10" ht="20.100000000000001" customHeight="1" x14ac:dyDescent="0.25">
      <c r="A18" s="577" t="s">
        <v>360</v>
      </c>
      <c r="B18" s="578"/>
      <c r="C18" s="578"/>
      <c r="D18" s="578"/>
      <c r="E18" s="578"/>
      <c r="F18" s="578"/>
      <c r="G18" s="566"/>
      <c r="H18" s="567"/>
      <c r="I18" s="93" t="e">
        <f>SUMIF('STROŠKI PROJEKTA'!#REF!,G16,'STROŠKI PROJEKTA'!E8:E80)</f>
        <v>#REF!</v>
      </c>
    </row>
    <row r="19" spans="1:10" ht="20.100000000000001" customHeight="1" x14ac:dyDescent="0.25">
      <c r="A19" s="579" t="e">
        <f>IF(I16&gt;G17,"POMOČ DE MINIMIS PRESEGA ZGORNJO MEJO - UPOŠTEVAJ DOLOČILA JAVNEGA RAZPISA","POMOČ DE MINIMIS NE PRESEGA ZGORNJE MEJE - OK")</f>
        <v>#DIV/0!</v>
      </c>
      <c r="B19" s="580"/>
      <c r="C19" s="580"/>
      <c r="D19" s="580"/>
      <c r="E19" s="580"/>
      <c r="F19" s="580"/>
      <c r="G19" s="580"/>
      <c r="H19" s="581"/>
    </row>
    <row r="20" spans="1:10" ht="20.100000000000001" customHeight="1" x14ac:dyDescent="0.25">
      <c r="A20" s="574" t="s">
        <v>361</v>
      </c>
      <c r="B20" s="575"/>
      <c r="C20" s="575"/>
      <c r="D20" s="575"/>
      <c r="E20" s="575"/>
      <c r="F20" s="575"/>
      <c r="G20" s="575"/>
      <c r="H20" s="576"/>
    </row>
    <row r="21" spans="1:10" ht="20.100000000000001" customHeight="1" x14ac:dyDescent="0.25">
      <c r="A21" s="568" t="s">
        <v>362</v>
      </c>
      <c r="B21" s="569"/>
      <c r="C21" s="569"/>
      <c r="D21" s="569"/>
      <c r="E21" s="569"/>
      <c r="F21" s="569"/>
      <c r="G21" s="591"/>
      <c r="H21" s="592"/>
    </row>
    <row r="22" spans="1:10" ht="20.100000000000001" customHeight="1" x14ac:dyDescent="0.25">
      <c r="A22" s="568" t="s">
        <v>363</v>
      </c>
      <c r="B22" s="569"/>
      <c r="C22" s="569"/>
      <c r="D22" s="569"/>
      <c r="E22" s="569"/>
      <c r="F22" s="569"/>
      <c r="G22" s="591"/>
      <c r="H22" s="592"/>
      <c r="I22" s="95" t="str">
        <f>IF(G22="Veliko","OBVEZNO PREVERI ALI GRE ZA NOVO DEJAVNOST","")</f>
        <v/>
      </c>
      <c r="J22" s="95"/>
    </row>
    <row r="23" spans="1:10" ht="20.100000000000001" customHeight="1" x14ac:dyDescent="0.25">
      <c r="A23" s="558" t="s">
        <v>364</v>
      </c>
      <c r="B23" s="559"/>
      <c r="C23" s="559"/>
      <c r="D23" s="559"/>
      <c r="E23" s="559"/>
      <c r="F23" s="560"/>
      <c r="G23" s="600"/>
      <c r="H23" s="601"/>
    </row>
    <row r="24" spans="1:10" ht="20.100000000000001" customHeight="1" x14ac:dyDescent="0.25">
      <c r="A24" s="558" t="s">
        <v>365</v>
      </c>
      <c r="B24" s="559"/>
      <c r="C24" s="559"/>
      <c r="D24" s="559"/>
      <c r="E24" s="559"/>
      <c r="F24" s="560"/>
      <c r="G24" s="602" t="e">
        <f>IF(G23=ŠIFRANTI!F2,VLOOKUP(G21,ŠIFRANTI!R:W,4,FALSE),VLOOKUP(G21,ŠIFRANTI!R:W,3,FALSE))</f>
        <v>#N/A</v>
      </c>
      <c r="H24" s="603"/>
    </row>
    <row r="25" spans="1:10" ht="20.100000000000001" customHeight="1" x14ac:dyDescent="0.25">
      <c r="A25" s="558" t="s">
        <v>366</v>
      </c>
      <c r="B25" s="559"/>
      <c r="C25" s="559"/>
      <c r="D25" s="559"/>
      <c r="E25" s="559"/>
      <c r="F25" s="560"/>
      <c r="G25" s="602" t="e">
        <f>IF(G22=ŠIFRANTI!D3,VLOOKUP(G21,ŠIFRANTI!R:W,5,FALSE),VLOOKUP(G21,ŠIFRANTI!R:W,6,FALSE))</f>
        <v>#N/A</v>
      </c>
      <c r="H25" s="603"/>
    </row>
    <row r="26" spans="1:10" ht="20.100000000000001" customHeight="1" x14ac:dyDescent="0.25">
      <c r="A26" s="558" t="s">
        <v>367</v>
      </c>
      <c r="B26" s="559"/>
      <c r="C26" s="559"/>
      <c r="D26" s="559"/>
      <c r="E26" s="559"/>
      <c r="F26" s="560"/>
      <c r="G26" s="582" t="e">
        <f>G25*G3</f>
        <v>#N/A</v>
      </c>
      <c r="H26" s="583"/>
    </row>
    <row r="27" spans="1:10" ht="20.100000000000001" customHeight="1" x14ac:dyDescent="0.25">
      <c r="A27" s="558" t="s">
        <v>368</v>
      </c>
      <c r="B27" s="559"/>
      <c r="C27" s="559"/>
      <c r="D27" s="559"/>
      <c r="E27" s="584" t="s">
        <v>357</v>
      </c>
      <c r="F27" s="585"/>
      <c r="G27" s="566"/>
      <c r="H27" s="567"/>
    </row>
    <row r="28" spans="1:10" ht="20.100000000000001" customHeight="1" x14ac:dyDescent="0.25">
      <c r="A28" s="568" t="s">
        <v>369</v>
      </c>
      <c r="B28" s="569"/>
      <c r="C28" s="569"/>
      <c r="D28" s="569"/>
      <c r="E28" s="569"/>
      <c r="F28" s="569"/>
      <c r="G28" s="570"/>
      <c r="H28" s="571"/>
      <c r="I28" s="93" t="e">
        <f>SUMIF('STROŠKI PROJEKTA'!#REF!,ŠIFRANTI!A4,'STROŠKI PROJEKTA'!E8:E80)</f>
        <v>#REF!</v>
      </c>
      <c r="J28" s="160"/>
    </row>
    <row r="29" spans="1:10" ht="20.100000000000001" customHeight="1" x14ac:dyDescent="0.25">
      <c r="A29" s="579" t="e">
        <f>IF((G12+G27+G28)&gt;G26,"REGIONALNA POMOČ PRESEGA ZGORNJO MEJO - UPOŠTEVAJ DOLOČILA JAVNEGA RAZPISA","REGIONALNA DRŽAVNA POMOČ NE PRESEGA ZGORNJE MEJE - OK")</f>
        <v>#DIV/0!</v>
      </c>
      <c r="B29" s="580"/>
      <c r="C29" s="580"/>
      <c r="D29" s="580"/>
      <c r="E29" s="580"/>
      <c r="F29" s="580"/>
      <c r="G29" s="580"/>
      <c r="H29" s="581"/>
    </row>
    <row r="30" spans="1:10" ht="20.100000000000001" customHeight="1" x14ac:dyDescent="0.25">
      <c r="A30" s="574" t="s">
        <v>370</v>
      </c>
      <c r="B30" s="575"/>
      <c r="C30" s="575"/>
      <c r="D30" s="575"/>
      <c r="E30" s="575"/>
      <c r="F30" s="575"/>
      <c r="G30" s="575"/>
      <c r="H30" s="576"/>
    </row>
    <row r="31" spans="1:10" ht="20.100000000000001" customHeight="1" x14ac:dyDescent="0.25">
      <c r="A31" s="568" t="s">
        <v>371</v>
      </c>
      <c r="B31" s="569"/>
      <c r="C31" s="569"/>
      <c r="D31" s="569"/>
      <c r="E31" s="569"/>
      <c r="F31" s="569"/>
      <c r="G31" s="570">
        <v>500001</v>
      </c>
      <c r="H31" s="571"/>
    </row>
    <row r="32" spans="1:10" ht="20.100000000000001" customHeight="1" x14ac:dyDescent="0.25">
      <c r="A32" s="568" t="s">
        <v>372</v>
      </c>
      <c r="B32" s="569"/>
      <c r="C32" s="569"/>
      <c r="D32" s="569"/>
      <c r="E32" s="569"/>
      <c r="F32" s="569"/>
      <c r="G32" s="566"/>
      <c r="H32" s="567"/>
      <c r="I32" s="93" t="e">
        <f>SUMIF('STROŠKI PROJEKTA'!#REF!,ŠIFRANTI!A5,'STROŠKI PROJEKTA'!E8:E80)</f>
        <v>#REF!</v>
      </c>
    </row>
    <row r="33" spans="1:8" ht="20.100000000000001" customHeight="1" x14ac:dyDescent="0.25">
      <c r="A33" s="563" t="s">
        <v>373</v>
      </c>
      <c r="B33" s="564"/>
      <c r="C33" s="564"/>
      <c r="D33" s="564"/>
      <c r="E33" s="564"/>
      <c r="F33" s="565"/>
      <c r="G33" s="572">
        <f>VLOOKUP(A33,ŠIFRANTI!H1:I7,2,FALSE)</f>
        <v>0.8</v>
      </c>
      <c r="H33" s="573"/>
    </row>
    <row r="34" spans="1:8" ht="20.100000000000001" customHeight="1" x14ac:dyDescent="0.25">
      <c r="A34" s="558" t="s">
        <v>374</v>
      </c>
      <c r="B34" s="559"/>
      <c r="C34" s="559"/>
      <c r="D34" s="559"/>
      <c r="E34" s="559"/>
      <c r="F34" s="560"/>
      <c r="G34" s="561">
        <v>600000</v>
      </c>
      <c r="H34" s="562"/>
    </row>
    <row r="35" spans="1:8" ht="20.100000000000001" customHeight="1" x14ac:dyDescent="0.25">
      <c r="A35" s="558" t="s">
        <v>375</v>
      </c>
      <c r="B35" s="559"/>
      <c r="C35" s="559"/>
      <c r="D35" s="559"/>
      <c r="E35" s="559"/>
      <c r="F35" s="560"/>
      <c r="G35" s="561">
        <f>G33*G3</f>
        <v>0</v>
      </c>
      <c r="H35" s="562"/>
    </row>
    <row r="36" spans="1:8" ht="20.100000000000001" customHeight="1" thickBot="1" x14ac:dyDescent="0.3">
      <c r="A36" s="555" t="e">
        <f>IF(OR((G13+G31+G32)&gt;G35,(G13+G31+G32)&gt;G34),"ABER POMOČ PRESEGA ZGORNJO MEJO - UPOŠTEVAJ DOLOČILA JAVNEGA RAZPISA","ABER DRŽAVNA POMOČ NE PRESEGA ZGORNJE MEJE - OK")</f>
        <v>#DIV/0!</v>
      </c>
      <c r="B36" s="556"/>
      <c r="C36" s="556"/>
      <c r="D36" s="556"/>
      <c r="E36" s="556"/>
      <c r="F36" s="556"/>
      <c r="G36" s="556"/>
      <c r="H36" s="557"/>
    </row>
    <row r="37" spans="1:8" ht="20.100000000000001" customHeight="1" x14ac:dyDescent="0.25"/>
    <row r="38" spans="1:8" ht="20.100000000000001" customHeight="1" x14ac:dyDescent="0.25"/>
    <row r="39" spans="1:8" ht="20.100000000000001" customHeight="1" x14ac:dyDescent="0.25"/>
  </sheetData>
  <sheetProtection algorithmName="SHA-512" hashValue="xfHegeohUW6p/mhqWDAEVPoZbv32orLJcblbYF/AronUORp497OZeuaILkzLYN3DNk9TBfJx4IICgrst4hBw5A==" saltValue="fwJzoAjKRgkRLm7GIT0z0g==" spinCount="100000" sheet="1" selectLockedCells="1"/>
  <mergeCells count="65">
    <mergeCell ref="G5:H5"/>
    <mergeCell ref="A7:F7"/>
    <mergeCell ref="G7:H7"/>
    <mergeCell ref="A11:F11"/>
    <mergeCell ref="G11:H11"/>
    <mergeCell ref="A13:F13"/>
    <mergeCell ref="G13:H13"/>
    <mergeCell ref="A27:D27"/>
    <mergeCell ref="G27:H27"/>
    <mergeCell ref="A14:H14"/>
    <mergeCell ref="A21:F21"/>
    <mergeCell ref="A22:F22"/>
    <mergeCell ref="G21:H21"/>
    <mergeCell ref="G22:H22"/>
    <mergeCell ref="A25:F25"/>
    <mergeCell ref="A23:F23"/>
    <mergeCell ref="G23:H23"/>
    <mergeCell ref="G24:H24"/>
    <mergeCell ref="G25:H25"/>
    <mergeCell ref="A24:F24"/>
    <mergeCell ref="A26:F26"/>
    <mergeCell ref="A1:H1"/>
    <mergeCell ref="A9:F9"/>
    <mergeCell ref="A3:F3"/>
    <mergeCell ref="G10:H10"/>
    <mergeCell ref="G12:H12"/>
    <mergeCell ref="A8:H8"/>
    <mergeCell ref="A2:H2"/>
    <mergeCell ref="A4:F4"/>
    <mergeCell ref="A6:F6"/>
    <mergeCell ref="G9:H9"/>
    <mergeCell ref="G3:H3"/>
    <mergeCell ref="G4:H4"/>
    <mergeCell ref="G6:H6"/>
    <mergeCell ref="A10:F10"/>
    <mergeCell ref="A12:F12"/>
    <mergeCell ref="A5:F5"/>
    <mergeCell ref="A15:C15"/>
    <mergeCell ref="D15:F15"/>
    <mergeCell ref="A19:H19"/>
    <mergeCell ref="G15:H15"/>
    <mergeCell ref="A17:F17"/>
    <mergeCell ref="A16:F16"/>
    <mergeCell ref="G16:H16"/>
    <mergeCell ref="G17:H17"/>
    <mergeCell ref="A31:F31"/>
    <mergeCell ref="G31:H31"/>
    <mergeCell ref="G33:H33"/>
    <mergeCell ref="A20:H20"/>
    <mergeCell ref="A18:F18"/>
    <mergeCell ref="G18:H18"/>
    <mergeCell ref="A29:H29"/>
    <mergeCell ref="G26:H26"/>
    <mergeCell ref="A30:H30"/>
    <mergeCell ref="A28:F28"/>
    <mergeCell ref="G28:H28"/>
    <mergeCell ref="E27:F27"/>
    <mergeCell ref="A36:H36"/>
    <mergeCell ref="A35:F35"/>
    <mergeCell ref="G35:H35"/>
    <mergeCell ref="A33:F33"/>
    <mergeCell ref="G32:H32"/>
    <mergeCell ref="A32:F32"/>
    <mergeCell ref="A34:F34"/>
    <mergeCell ref="G34:H34"/>
  </mergeCells>
  <hyperlinks>
    <hyperlink ref="D15" r:id="rId1" xr:uid="{00000000-0004-0000-0C00-000000000000}"/>
    <hyperlink ref="E27" r:id="rId2" xr:uid="{00000000-0004-0000-0C00-000001000000}"/>
  </hyperlinks>
  <pageMargins left="0.7" right="0.7" top="0.75" bottom="0.75" header="0.3" footer="0.3"/>
  <pageSetup paperSize="9" scale="77" fitToHeight="0" orientation="portrait" r:id="rId3"/>
  <extLst>
    <ext xmlns:x14="http://schemas.microsoft.com/office/spreadsheetml/2009/9/main" uri="{CCE6A557-97BC-4b89-ADB6-D9C93CAAB3DF}">
      <x14:dataValidations xmlns:xm="http://schemas.microsoft.com/office/excel/2006/main" count="5">
        <x14:dataValidation type="list" allowBlank="1" showInputMessage="1" showErrorMessage="1" xr:uid="{671BDB2D-97E7-4371-8FFC-9CE8F26E4336}">
          <x14:formula1>
            <xm:f>ŠIFRANTI!$A$2:$A$3</xm:f>
          </x14:formula1>
          <xm:sqref>G16:H16</xm:sqref>
        </x14:dataValidation>
        <x14:dataValidation type="list" allowBlank="1" showInputMessage="1" showErrorMessage="1" xr:uid="{A5417E9B-639B-480F-95D4-24EA60CCD582}">
          <x14:formula1>
            <xm:f>ŠIFRANTI!$R$2:$R$213</xm:f>
          </x14:formula1>
          <xm:sqref>G21:H21</xm:sqref>
        </x14:dataValidation>
        <x14:dataValidation type="list" allowBlank="1" showInputMessage="1" showErrorMessage="1" xr:uid="{D9C8DC0D-D0ED-4EB6-9DE8-662FCDFDFA73}">
          <x14:formula1>
            <xm:f>ŠIFRANTI!$D$2:$D$4</xm:f>
          </x14:formula1>
          <xm:sqref>G22:H22</xm:sqref>
        </x14:dataValidation>
        <x14:dataValidation type="list" allowBlank="1" showInputMessage="1" showErrorMessage="1" xr:uid="{79E8B6CE-7941-4980-A11D-604CC32EE69D}">
          <x14:formula1>
            <xm:f>ŠIFRANTI!$F$2:$F$3</xm:f>
          </x14:formula1>
          <xm:sqref>G23:H23</xm:sqref>
        </x14:dataValidation>
        <x14:dataValidation type="list" allowBlank="1" showInputMessage="1" showErrorMessage="1" promptTitle="Izberite iz spustnega seznama" xr:uid="{CC02B70B-5EAE-4E3D-86B4-A0C74502990B}">
          <x14:formula1>
            <xm:f>ŠIFRANTI!$H$2:$H$7</xm:f>
          </x14:formula1>
          <xm:sqref>A33</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D18"/>
  <sheetViews>
    <sheetView workbookViewId="0">
      <selection activeCell="A15" sqref="A15"/>
    </sheetView>
  </sheetViews>
  <sheetFormatPr defaultRowHeight="15" x14ac:dyDescent="0.25"/>
  <cols>
    <col min="1" max="1" width="48" customWidth="1"/>
    <col min="2" max="9" width="23.42578125" customWidth="1"/>
  </cols>
  <sheetData>
    <row r="1" spans="1:56" s="219" customFormat="1" ht="35.25" customHeight="1" x14ac:dyDescent="0.25">
      <c r="A1" s="218" t="s">
        <v>376</v>
      </c>
      <c r="B1" s="218" t="s">
        <v>377</v>
      </c>
      <c r="C1" s="218" t="s">
        <v>378</v>
      </c>
      <c r="D1" s="218" t="s">
        <v>379</v>
      </c>
      <c r="E1" s="218" t="s">
        <v>380</v>
      </c>
      <c r="F1" s="218" t="s">
        <v>381</v>
      </c>
      <c r="G1" s="218" t="s">
        <v>382</v>
      </c>
      <c r="H1" s="218" t="s">
        <v>383</v>
      </c>
      <c r="I1" s="218" t="s">
        <v>384</v>
      </c>
      <c r="L1" s="221" t="s">
        <v>384</v>
      </c>
      <c r="M1" s="221" t="s">
        <v>385</v>
      </c>
      <c r="N1" s="221" t="s">
        <v>386</v>
      </c>
      <c r="O1" s="221" t="s">
        <v>387</v>
      </c>
      <c r="P1" s="221" t="s">
        <v>388</v>
      </c>
      <c r="Q1" s="221" t="s">
        <v>389</v>
      </c>
      <c r="R1" s="221" t="s">
        <v>390</v>
      </c>
      <c r="S1" s="221" t="s">
        <v>391</v>
      </c>
      <c r="T1" s="221" t="s">
        <v>392</v>
      </c>
      <c r="U1" s="221" t="s">
        <v>393</v>
      </c>
      <c r="V1" s="221" t="s">
        <v>394</v>
      </c>
      <c r="W1" s="221" t="s">
        <v>395</v>
      </c>
      <c r="X1" s="221" t="s">
        <v>396</v>
      </c>
      <c r="Y1" s="221" t="s">
        <v>397</v>
      </c>
      <c r="Z1" s="221" t="s">
        <v>398</v>
      </c>
      <c r="AA1" s="221" t="s">
        <v>399</v>
      </c>
      <c r="AB1" s="221" t="s">
        <v>400</v>
      </c>
      <c r="AC1" s="221" t="s">
        <v>401</v>
      </c>
      <c r="AD1" s="221" t="s">
        <v>402</v>
      </c>
      <c r="AE1" s="221" t="s">
        <v>403</v>
      </c>
      <c r="AF1" s="221" t="s">
        <v>404</v>
      </c>
      <c r="AG1" s="221" t="s">
        <v>405</v>
      </c>
      <c r="AH1" s="221" t="s">
        <v>406</v>
      </c>
      <c r="AI1" s="221" t="s">
        <v>407</v>
      </c>
      <c r="AJ1" s="219" t="s">
        <v>408</v>
      </c>
      <c r="AK1" s="219" t="s">
        <v>409</v>
      </c>
      <c r="AL1" s="219" t="s">
        <v>410</v>
      </c>
      <c r="AM1" s="219" t="s">
        <v>411</v>
      </c>
      <c r="AN1" s="219" t="s">
        <v>412</v>
      </c>
      <c r="AO1" s="219" t="s">
        <v>413</v>
      </c>
      <c r="AP1" s="219" t="s">
        <v>414</v>
      </c>
      <c r="AQ1" s="219" t="s">
        <v>415</v>
      </c>
      <c r="AR1" s="219" t="s">
        <v>416</v>
      </c>
      <c r="AS1" s="219" t="s">
        <v>417</v>
      </c>
      <c r="AT1" s="219" t="s">
        <v>418</v>
      </c>
      <c r="AU1" s="219" t="s">
        <v>419</v>
      </c>
      <c r="AV1" s="219" t="s">
        <v>420</v>
      </c>
      <c r="AW1" s="221" t="s">
        <v>421</v>
      </c>
      <c r="AX1" s="221" t="s">
        <v>422</v>
      </c>
      <c r="AY1" s="221" t="s">
        <v>423</v>
      </c>
      <c r="AZ1" s="221" t="s">
        <v>424</v>
      </c>
      <c r="BA1" s="221" t="s">
        <v>425</v>
      </c>
      <c r="BB1" s="221" t="s">
        <v>426</v>
      </c>
      <c r="BC1" s="221" t="s">
        <v>427</v>
      </c>
      <c r="BD1" s="221" t="s">
        <v>428</v>
      </c>
    </row>
    <row r="2" spans="1:56" x14ac:dyDescent="0.25">
      <c r="A2" s="220" t="s">
        <v>417</v>
      </c>
      <c r="B2" s="220" t="s">
        <v>422</v>
      </c>
      <c r="C2" s="220" t="s">
        <v>424</v>
      </c>
      <c r="D2" s="220" t="s">
        <v>402</v>
      </c>
      <c r="E2" s="220" t="s">
        <v>398</v>
      </c>
      <c r="F2" s="220" t="s">
        <v>385</v>
      </c>
      <c r="G2" s="220" t="s">
        <v>387</v>
      </c>
      <c r="H2" s="220" t="s">
        <v>397</v>
      </c>
      <c r="I2" s="220" t="s">
        <v>384</v>
      </c>
      <c r="L2" s="222" t="s">
        <v>232</v>
      </c>
      <c r="M2" s="222" t="s">
        <v>232</v>
      </c>
      <c r="N2" s="222" t="s">
        <v>232</v>
      </c>
      <c r="O2" s="222" t="s">
        <v>232</v>
      </c>
      <c r="P2" s="222" t="s">
        <v>232</v>
      </c>
      <c r="Q2" s="222" t="s">
        <v>232</v>
      </c>
      <c r="R2" s="222" t="s">
        <v>232</v>
      </c>
      <c r="S2" s="222" t="s">
        <v>232</v>
      </c>
      <c r="T2" s="222" t="s">
        <v>232</v>
      </c>
      <c r="U2" s="222" t="s">
        <v>232</v>
      </c>
      <c r="V2" s="222" t="s">
        <v>232</v>
      </c>
      <c r="W2" s="222" t="s">
        <v>232</v>
      </c>
      <c r="X2" s="222" t="s">
        <v>232</v>
      </c>
      <c r="Y2" s="222" t="s">
        <v>232</v>
      </c>
      <c r="Z2" s="222" t="s">
        <v>232</v>
      </c>
      <c r="AA2" s="222" t="s">
        <v>232</v>
      </c>
      <c r="AB2" s="222" t="s">
        <v>232</v>
      </c>
      <c r="AC2" s="222" t="s">
        <v>232</v>
      </c>
      <c r="AD2" s="222" t="s">
        <v>232</v>
      </c>
      <c r="AE2" s="222" t="s">
        <v>232</v>
      </c>
      <c r="AF2" s="222" t="s">
        <v>232</v>
      </c>
      <c r="AG2" s="222" t="s">
        <v>232</v>
      </c>
      <c r="AH2" s="222" t="s">
        <v>232</v>
      </c>
      <c r="AI2" s="222" t="s">
        <v>232</v>
      </c>
      <c r="AJ2" s="222" t="s">
        <v>232</v>
      </c>
      <c r="AK2" s="222" t="s">
        <v>232</v>
      </c>
      <c r="AL2" s="222" t="s">
        <v>232</v>
      </c>
      <c r="AM2" s="222" t="s">
        <v>232</v>
      </c>
      <c r="AN2" s="222" t="s">
        <v>232</v>
      </c>
      <c r="AO2" s="222" t="s">
        <v>232</v>
      </c>
      <c r="AP2" s="222" t="s">
        <v>232</v>
      </c>
      <c r="AQ2" s="222" t="s">
        <v>232</v>
      </c>
      <c r="AR2" s="222" t="s">
        <v>232</v>
      </c>
      <c r="AS2" s="222" t="s">
        <v>232</v>
      </c>
      <c r="AT2" s="222" t="s">
        <v>232</v>
      </c>
      <c r="AU2" s="222" t="s">
        <v>232</v>
      </c>
      <c r="AV2" s="222" t="s">
        <v>232</v>
      </c>
      <c r="AW2" s="222" t="s">
        <v>232</v>
      </c>
      <c r="AX2" t="s">
        <v>429</v>
      </c>
      <c r="AY2" t="s">
        <v>429</v>
      </c>
      <c r="AZ2" t="s">
        <v>430</v>
      </c>
      <c r="BA2" t="s">
        <v>431</v>
      </c>
      <c r="BB2" t="s">
        <v>429</v>
      </c>
      <c r="BC2" t="s">
        <v>429</v>
      </c>
      <c r="BD2" t="s">
        <v>432</v>
      </c>
    </row>
    <row r="3" spans="1:56" x14ac:dyDescent="0.25">
      <c r="A3" s="85" t="s">
        <v>419</v>
      </c>
      <c r="B3" s="220" t="s">
        <v>423</v>
      </c>
      <c r="C3" s="220" t="s">
        <v>425</v>
      </c>
      <c r="D3" s="85" t="s">
        <v>403</v>
      </c>
      <c r="E3" s="220" t="s">
        <v>399</v>
      </c>
      <c r="F3" s="220" t="s">
        <v>386</v>
      </c>
      <c r="G3" s="220" t="s">
        <v>388</v>
      </c>
      <c r="H3" s="220"/>
      <c r="I3" s="220"/>
      <c r="AX3" t="s">
        <v>433</v>
      </c>
      <c r="AY3" t="s">
        <v>433</v>
      </c>
      <c r="AZ3" t="s">
        <v>434</v>
      </c>
      <c r="BA3" t="s">
        <v>435</v>
      </c>
      <c r="BB3" t="s">
        <v>433</v>
      </c>
      <c r="BC3" t="s">
        <v>436</v>
      </c>
      <c r="BD3" t="s">
        <v>437</v>
      </c>
    </row>
    <row r="4" spans="1:56" x14ac:dyDescent="0.25">
      <c r="A4" s="85" t="s">
        <v>418</v>
      </c>
      <c r="B4" s="85" t="s">
        <v>421</v>
      </c>
      <c r="C4" s="220"/>
      <c r="D4" s="85" t="s">
        <v>404</v>
      </c>
      <c r="E4" s="220" t="s">
        <v>400</v>
      </c>
      <c r="F4" s="220"/>
      <c r="G4" s="220" t="s">
        <v>389</v>
      </c>
      <c r="H4" s="85"/>
      <c r="I4" s="220"/>
      <c r="AX4" t="s">
        <v>438</v>
      </c>
      <c r="AY4" t="s">
        <v>438</v>
      </c>
      <c r="AZ4" t="s">
        <v>439</v>
      </c>
      <c r="BA4" t="s">
        <v>440</v>
      </c>
      <c r="BB4" t="s">
        <v>438</v>
      </c>
      <c r="BC4" t="s">
        <v>438</v>
      </c>
      <c r="BD4" t="s">
        <v>441</v>
      </c>
    </row>
    <row r="5" spans="1:56" x14ac:dyDescent="0.25">
      <c r="A5" s="85" t="s">
        <v>428</v>
      </c>
      <c r="B5" s="85"/>
      <c r="C5" s="220"/>
      <c r="D5" s="85" t="s">
        <v>405</v>
      </c>
      <c r="E5" s="220" t="s">
        <v>401</v>
      </c>
      <c r="F5" s="220"/>
      <c r="G5" s="85" t="s">
        <v>390</v>
      </c>
      <c r="H5" s="85"/>
      <c r="I5" s="220"/>
      <c r="AX5" t="s">
        <v>442</v>
      </c>
      <c r="AY5" t="s">
        <v>443</v>
      </c>
      <c r="AZ5" t="s">
        <v>444</v>
      </c>
      <c r="BA5" t="s">
        <v>445</v>
      </c>
      <c r="BB5" t="s">
        <v>442</v>
      </c>
      <c r="BC5" t="s">
        <v>443</v>
      </c>
      <c r="BD5" t="s">
        <v>446</v>
      </c>
    </row>
    <row r="6" spans="1:56" x14ac:dyDescent="0.25">
      <c r="A6" s="85" t="s">
        <v>427</v>
      </c>
      <c r="B6" s="85"/>
      <c r="C6" s="220"/>
      <c r="D6" s="85" t="s">
        <v>406</v>
      </c>
      <c r="E6" s="85"/>
      <c r="F6" s="220"/>
      <c r="G6" s="85" t="s">
        <v>391</v>
      </c>
      <c r="H6" s="85"/>
      <c r="I6" s="220"/>
      <c r="AX6" t="s">
        <v>447</v>
      </c>
      <c r="AY6" t="s">
        <v>448</v>
      </c>
      <c r="AZ6" t="s">
        <v>449</v>
      </c>
      <c r="BA6" t="s">
        <v>450</v>
      </c>
      <c r="BB6" t="s">
        <v>447</v>
      </c>
      <c r="BC6" t="s">
        <v>451</v>
      </c>
    </row>
    <row r="7" spans="1:56" x14ac:dyDescent="0.25">
      <c r="A7" s="85" t="s">
        <v>426</v>
      </c>
      <c r="B7" s="85"/>
      <c r="C7" s="220"/>
      <c r="D7" s="85"/>
      <c r="E7" s="85"/>
      <c r="F7" s="85"/>
      <c r="G7" s="85" t="s">
        <v>392</v>
      </c>
      <c r="H7" s="85"/>
      <c r="I7" s="220"/>
      <c r="AX7" t="s">
        <v>452</v>
      </c>
      <c r="AY7" t="s">
        <v>453</v>
      </c>
      <c r="AZ7" t="s">
        <v>454</v>
      </c>
      <c r="BA7" t="s">
        <v>455</v>
      </c>
      <c r="BB7" t="s">
        <v>452</v>
      </c>
      <c r="BC7" t="s">
        <v>453</v>
      </c>
    </row>
    <row r="8" spans="1:56" x14ac:dyDescent="0.25">
      <c r="A8" s="85" t="s">
        <v>410</v>
      </c>
      <c r="B8" s="85"/>
      <c r="C8" s="220"/>
      <c r="D8" s="85"/>
      <c r="E8" s="85"/>
      <c r="F8" s="85"/>
      <c r="G8" s="85" t="s">
        <v>393</v>
      </c>
      <c r="H8" s="85"/>
      <c r="I8" s="220"/>
      <c r="AX8" t="s">
        <v>456</v>
      </c>
      <c r="AY8" t="s">
        <v>456</v>
      </c>
      <c r="AZ8" t="s">
        <v>457</v>
      </c>
      <c r="BB8" t="s">
        <v>458</v>
      </c>
      <c r="BC8" t="s">
        <v>458</v>
      </c>
    </row>
    <row r="9" spans="1:56" x14ac:dyDescent="0.25">
      <c r="A9" s="85" t="s">
        <v>414</v>
      </c>
      <c r="B9" s="85"/>
      <c r="C9" s="220"/>
      <c r="D9" s="85"/>
      <c r="E9" s="85"/>
      <c r="F9" s="85"/>
      <c r="G9" s="85" t="s">
        <v>394</v>
      </c>
      <c r="H9" s="85"/>
      <c r="I9" s="220"/>
      <c r="AZ9" t="s">
        <v>459</v>
      </c>
    </row>
    <row r="10" spans="1:56" x14ac:dyDescent="0.25">
      <c r="A10" s="85" t="s">
        <v>413</v>
      </c>
      <c r="B10" s="85"/>
      <c r="C10" s="220"/>
      <c r="D10" s="85"/>
      <c r="E10" s="85"/>
      <c r="F10" s="85"/>
      <c r="G10" s="85" t="s">
        <v>395</v>
      </c>
      <c r="H10" s="85"/>
      <c r="I10" s="220"/>
      <c r="AZ10" t="s">
        <v>460</v>
      </c>
    </row>
    <row r="11" spans="1:56" x14ac:dyDescent="0.25">
      <c r="A11" s="85" t="s">
        <v>409</v>
      </c>
      <c r="B11" s="85"/>
      <c r="C11" s="220"/>
      <c r="D11" s="85"/>
      <c r="E11" s="85"/>
      <c r="F11" s="85"/>
      <c r="G11" s="85" t="s">
        <v>396</v>
      </c>
      <c r="H11" s="85"/>
      <c r="I11" s="220"/>
    </row>
    <row r="12" spans="1:56" x14ac:dyDescent="0.25">
      <c r="A12" s="85" t="s">
        <v>416</v>
      </c>
      <c r="B12" s="85"/>
      <c r="C12" s="85"/>
      <c r="D12" s="85"/>
      <c r="E12" s="85"/>
      <c r="F12" s="85"/>
      <c r="G12" s="85"/>
      <c r="H12" s="85"/>
      <c r="I12" s="85"/>
    </row>
    <row r="13" spans="1:56" x14ac:dyDescent="0.25">
      <c r="A13" s="85" t="s">
        <v>412</v>
      </c>
      <c r="B13" s="85"/>
      <c r="C13" s="85"/>
      <c r="D13" s="85"/>
      <c r="E13" s="85"/>
      <c r="F13" s="85"/>
      <c r="G13" s="85"/>
      <c r="H13" s="85"/>
      <c r="I13" s="85"/>
    </row>
    <row r="14" spans="1:56" x14ac:dyDescent="0.25">
      <c r="A14" s="85" t="s">
        <v>420</v>
      </c>
      <c r="B14" s="85"/>
      <c r="C14" s="85"/>
      <c r="D14" s="85"/>
      <c r="E14" s="85"/>
      <c r="F14" s="85"/>
      <c r="G14" s="85"/>
      <c r="H14" s="85"/>
      <c r="I14" s="85"/>
    </row>
    <row r="15" spans="1:56" x14ac:dyDescent="0.25">
      <c r="A15" s="85" t="s">
        <v>415</v>
      </c>
      <c r="B15" s="85"/>
      <c r="C15" s="85"/>
      <c r="D15" s="85"/>
      <c r="E15" s="85"/>
      <c r="F15" s="85"/>
      <c r="G15" s="85"/>
      <c r="H15" s="85"/>
      <c r="I15" s="85"/>
    </row>
    <row r="16" spans="1:56" x14ac:dyDescent="0.25">
      <c r="A16" s="85" t="s">
        <v>411</v>
      </c>
      <c r="B16" s="85"/>
      <c r="C16" s="85"/>
      <c r="D16" s="85"/>
      <c r="E16" s="85"/>
      <c r="F16" s="85"/>
      <c r="G16" s="85"/>
      <c r="H16" s="85"/>
      <c r="I16" s="85"/>
    </row>
    <row r="17" spans="1:9" x14ac:dyDescent="0.25">
      <c r="A17" s="85" t="s">
        <v>408</v>
      </c>
      <c r="B17" s="85"/>
      <c r="C17" s="85"/>
      <c r="D17" s="85"/>
      <c r="E17" s="85"/>
      <c r="F17" s="85"/>
      <c r="G17" s="85"/>
      <c r="H17" s="85"/>
      <c r="I17" s="85"/>
    </row>
    <row r="18" spans="1:9" x14ac:dyDescent="0.25">
      <c r="A18" s="85" t="s">
        <v>407</v>
      </c>
      <c r="B18" s="85"/>
      <c r="C18" s="85"/>
      <c r="D18" s="85"/>
      <c r="E18" s="85"/>
      <c r="F18" s="85"/>
      <c r="G18" s="85"/>
      <c r="H18" s="85"/>
      <c r="I18" s="85"/>
    </row>
  </sheetData>
  <sheetProtection algorithmName="SHA-512" hashValue="QwxWCUZ4qUeQc6ONnfyaBB+yGohhvgcTSjhBRXVo1bgWqurds5n5tiSS7uajxsdQ1TpZO85a1BefXlYzY6sSFw==" saltValue="RCvblyFIf0AkQKoIk67GrQ==" spinCount="100000" sheet="1" objects="1" scenario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H213"/>
  <sheetViews>
    <sheetView workbookViewId="0">
      <selection activeCell="F77" sqref="F77"/>
    </sheetView>
  </sheetViews>
  <sheetFormatPr defaultRowHeight="15" x14ac:dyDescent="0.25"/>
  <cols>
    <col min="1" max="1" width="44.85546875" bestFit="1" customWidth="1"/>
    <col min="3" max="3" width="3.42578125" style="75" customWidth="1"/>
    <col min="4" max="4" width="27" bestFit="1" customWidth="1"/>
    <col min="5" max="5" width="3.42578125" style="75" customWidth="1"/>
    <col min="6" max="6" width="26.85546875" bestFit="1" customWidth="1"/>
    <col min="7" max="7" width="3.7109375" style="75" customWidth="1"/>
    <col min="8" max="8" width="98.85546875" bestFit="1" customWidth="1"/>
    <col min="9" max="9" width="10.140625" customWidth="1"/>
    <col min="10" max="10" width="3.42578125" style="75" customWidth="1"/>
    <col min="11" max="11" width="32" customWidth="1"/>
    <col min="12" max="12" width="28.85546875" customWidth="1"/>
    <col min="13" max="13" width="20.7109375" customWidth="1"/>
    <col min="14" max="14" width="30.5703125" customWidth="1"/>
    <col min="15" max="15" width="28.85546875" customWidth="1"/>
    <col min="16" max="16" width="20" customWidth="1"/>
    <col min="17" max="17" width="11.7109375" customWidth="1"/>
    <col min="18" max="19" width="24.42578125" customWidth="1"/>
    <col min="20" max="20" width="42.7109375" bestFit="1" customWidth="1"/>
    <col min="21" max="21" width="40.85546875" bestFit="1" customWidth="1"/>
    <col min="22" max="22" width="15.5703125" customWidth="1"/>
    <col min="23" max="23" width="15.42578125" customWidth="1"/>
    <col min="24" max="24" width="5.28515625" style="75" customWidth="1"/>
    <col min="25" max="25" width="19.85546875" customWidth="1"/>
    <col min="26" max="26" width="4.28515625" style="75" customWidth="1"/>
    <col min="27" max="27" width="19.7109375" bestFit="1" customWidth="1"/>
    <col min="28" max="28" width="4.28515625" style="75" customWidth="1"/>
    <col min="29" max="29" width="19.28515625" bestFit="1" customWidth="1"/>
    <col min="30" max="30" width="4.28515625" style="75" customWidth="1"/>
    <col min="31" max="31" width="25.5703125" bestFit="1" customWidth="1"/>
    <col min="32" max="32" width="4.28515625" style="75" customWidth="1"/>
    <col min="34" max="34" width="4.28515625" style="75" customWidth="1"/>
  </cols>
  <sheetData>
    <row r="1" spans="1:33" ht="30" x14ac:dyDescent="0.25">
      <c r="A1" s="74" t="s">
        <v>461</v>
      </c>
      <c r="D1" s="74" t="s">
        <v>462</v>
      </c>
      <c r="F1" s="74" t="s">
        <v>463</v>
      </c>
      <c r="H1" s="74" t="s">
        <v>464</v>
      </c>
      <c r="K1" s="76" t="s">
        <v>465</v>
      </c>
      <c r="L1" s="76" t="s">
        <v>466</v>
      </c>
      <c r="M1" s="76" t="s">
        <v>467</v>
      </c>
      <c r="N1" s="77" t="s">
        <v>468</v>
      </c>
      <c r="O1" s="77" t="s">
        <v>469</v>
      </c>
      <c r="P1" s="78" t="s">
        <v>470</v>
      </c>
      <c r="Q1" s="78" t="s">
        <v>471</v>
      </c>
      <c r="R1" s="79" t="s">
        <v>472</v>
      </c>
      <c r="S1" s="80" t="s">
        <v>473</v>
      </c>
      <c r="T1" s="79" t="s">
        <v>474</v>
      </c>
      <c r="U1" s="79" t="s">
        <v>475</v>
      </c>
      <c r="V1" s="79" t="s">
        <v>476</v>
      </c>
      <c r="W1" s="79" t="s">
        <v>477</v>
      </c>
      <c r="X1" s="161"/>
      <c r="Y1" s="74" t="s">
        <v>478</v>
      </c>
      <c r="AA1" s="74" t="s">
        <v>479</v>
      </c>
      <c r="AB1" s="217"/>
      <c r="AC1" s="74" t="s">
        <v>307</v>
      </c>
      <c r="AD1" s="217"/>
      <c r="AE1" s="74" t="s">
        <v>308</v>
      </c>
      <c r="AG1" t="s">
        <v>318</v>
      </c>
    </row>
    <row r="2" spans="1:33" x14ac:dyDescent="0.25">
      <c r="A2" t="s">
        <v>480</v>
      </c>
      <c r="B2">
        <v>300000</v>
      </c>
      <c r="D2" t="s">
        <v>481</v>
      </c>
      <c r="F2" t="s">
        <v>7</v>
      </c>
      <c r="H2" s="81" t="s">
        <v>482</v>
      </c>
      <c r="I2" s="82">
        <v>0.65</v>
      </c>
      <c r="K2" s="83" t="s">
        <v>483</v>
      </c>
      <c r="L2" s="84" t="s">
        <v>484</v>
      </c>
      <c r="M2" s="85" t="s">
        <v>485</v>
      </c>
      <c r="N2" s="86">
        <v>11</v>
      </c>
      <c r="O2" s="87" t="s">
        <v>486</v>
      </c>
      <c r="P2" s="88" t="s">
        <v>487</v>
      </c>
      <c r="Q2" s="86" t="s">
        <v>488</v>
      </c>
      <c r="R2" s="88" t="s">
        <v>489</v>
      </c>
      <c r="S2" s="89" t="s">
        <v>7</v>
      </c>
      <c r="T2" s="90">
        <v>0</v>
      </c>
      <c r="U2" s="90">
        <v>0.15</v>
      </c>
      <c r="V2" s="90">
        <v>0.25</v>
      </c>
      <c r="W2" s="90">
        <v>0.35</v>
      </c>
      <c r="X2" s="162"/>
      <c r="Y2" t="s">
        <v>91</v>
      </c>
      <c r="AA2" t="s">
        <v>7</v>
      </c>
      <c r="AC2" t="s">
        <v>490</v>
      </c>
      <c r="AE2" t="s">
        <v>333</v>
      </c>
      <c r="AG2" t="s">
        <v>326</v>
      </c>
    </row>
    <row r="3" spans="1:33" x14ac:dyDescent="0.25">
      <c r="A3" t="s">
        <v>491</v>
      </c>
      <c r="B3">
        <v>50000</v>
      </c>
      <c r="D3" t="s">
        <v>492</v>
      </c>
      <c r="F3" t="s">
        <v>493</v>
      </c>
      <c r="H3" t="s">
        <v>373</v>
      </c>
      <c r="I3" s="82">
        <v>0.8</v>
      </c>
      <c r="K3" s="83" t="s">
        <v>483</v>
      </c>
      <c r="L3" s="84" t="s">
        <v>484</v>
      </c>
      <c r="M3" s="85" t="s">
        <v>485</v>
      </c>
      <c r="N3" s="86">
        <v>12</v>
      </c>
      <c r="O3" s="87" t="s">
        <v>494</v>
      </c>
      <c r="P3" s="88" t="s">
        <v>495</v>
      </c>
      <c r="Q3" s="86">
        <v>213</v>
      </c>
      <c r="R3" s="88" t="s">
        <v>496</v>
      </c>
      <c r="S3" s="89" t="s">
        <v>493</v>
      </c>
      <c r="T3" s="90">
        <v>0</v>
      </c>
      <c r="U3" s="90">
        <v>0</v>
      </c>
      <c r="V3" s="90">
        <v>0</v>
      </c>
      <c r="W3" s="90">
        <v>0</v>
      </c>
      <c r="X3" s="162"/>
      <c r="Y3" t="s">
        <v>93</v>
      </c>
      <c r="AA3" t="s">
        <v>493</v>
      </c>
      <c r="AC3" t="s">
        <v>497</v>
      </c>
      <c r="AE3" t="s">
        <v>335</v>
      </c>
      <c r="AG3" t="s">
        <v>328</v>
      </c>
    </row>
    <row r="4" spans="1:33" x14ac:dyDescent="0.25">
      <c r="A4" t="s">
        <v>498</v>
      </c>
      <c r="D4" t="s">
        <v>499</v>
      </c>
      <c r="H4" t="s">
        <v>500</v>
      </c>
      <c r="I4" s="82">
        <v>0.85</v>
      </c>
      <c r="K4" s="83" t="s">
        <v>501</v>
      </c>
      <c r="L4" s="84" t="s">
        <v>502</v>
      </c>
      <c r="M4" s="85" t="s">
        <v>503</v>
      </c>
      <c r="N4" s="86" t="s">
        <v>501</v>
      </c>
      <c r="O4" s="87" t="s">
        <v>504</v>
      </c>
      <c r="P4" s="88" t="s">
        <v>505</v>
      </c>
      <c r="Q4" s="86">
        <v>195</v>
      </c>
      <c r="R4" s="88" t="s">
        <v>506</v>
      </c>
      <c r="S4" s="89" t="s">
        <v>493</v>
      </c>
      <c r="T4" s="90">
        <v>0.3</v>
      </c>
      <c r="U4" s="90">
        <v>0.3</v>
      </c>
      <c r="V4" s="90">
        <v>0.4</v>
      </c>
      <c r="W4" s="90">
        <v>0.5</v>
      </c>
      <c r="X4" s="162"/>
      <c r="AC4" t="s">
        <v>507</v>
      </c>
      <c r="AE4" t="s">
        <v>508</v>
      </c>
    </row>
    <row r="5" spans="1:33" x14ac:dyDescent="0.25">
      <c r="A5" s="81" t="s">
        <v>509</v>
      </c>
      <c r="H5" t="s">
        <v>510</v>
      </c>
      <c r="I5" s="82">
        <v>0.8</v>
      </c>
      <c r="K5" s="83" t="s">
        <v>501</v>
      </c>
      <c r="L5" s="84" t="s">
        <v>502</v>
      </c>
      <c r="M5" s="85" t="s">
        <v>503</v>
      </c>
      <c r="N5" s="86" t="s">
        <v>501</v>
      </c>
      <c r="O5" s="87" t="s">
        <v>504</v>
      </c>
      <c r="P5" s="88" t="s">
        <v>505</v>
      </c>
      <c r="Q5" s="86" t="s">
        <v>511</v>
      </c>
      <c r="R5" s="88" t="s">
        <v>512</v>
      </c>
      <c r="S5" s="89" t="s">
        <v>493</v>
      </c>
      <c r="T5" s="90">
        <v>0.3</v>
      </c>
      <c r="U5" s="90">
        <v>0.3</v>
      </c>
      <c r="V5" s="90">
        <v>0.4</v>
      </c>
      <c r="W5" s="90">
        <v>0.5</v>
      </c>
      <c r="X5" s="162"/>
      <c r="AC5" t="s">
        <v>513</v>
      </c>
      <c r="AE5" t="s">
        <v>514</v>
      </c>
    </row>
    <row r="6" spans="1:33" x14ac:dyDescent="0.25">
      <c r="A6" t="s">
        <v>515</v>
      </c>
      <c r="H6" t="s">
        <v>516</v>
      </c>
      <c r="I6" s="82">
        <v>1</v>
      </c>
      <c r="K6" s="83" t="s">
        <v>501</v>
      </c>
      <c r="L6" s="84" t="s">
        <v>502</v>
      </c>
      <c r="M6" s="85" t="s">
        <v>503</v>
      </c>
      <c r="N6" s="86" t="s">
        <v>483</v>
      </c>
      <c r="O6" s="87" t="s">
        <v>517</v>
      </c>
      <c r="P6" s="88" t="s">
        <v>518</v>
      </c>
      <c r="Q6" s="86">
        <v>148</v>
      </c>
      <c r="R6" s="88" t="s">
        <v>519</v>
      </c>
      <c r="S6" s="89" t="s">
        <v>493</v>
      </c>
      <c r="T6" s="90">
        <v>0.3</v>
      </c>
      <c r="U6" s="90">
        <v>0.3</v>
      </c>
      <c r="V6" s="90">
        <v>0.4</v>
      </c>
      <c r="W6" s="90">
        <v>0.5</v>
      </c>
      <c r="X6" s="162"/>
      <c r="AC6" t="s">
        <v>520</v>
      </c>
      <c r="AE6" t="s">
        <v>521</v>
      </c>
    </row>
    <row r="7" spans="1:33" x14ac:dyDescent="0.25">
      <c r="H7" t="s">
        <v>522</v>
      </c>
      <c r="I7" s="82">
        <v>0.65</v>
      </c>
      <c r="K7" s="83" t="s">
        <v>501</v>
      </c>
      <c r="L7" s="84" t="s">
        <v>502</v>
      </c>
      <c r="M7" s="85" t="s">
        <v>503</v>
      </c>
      <c r="N7" s="86" t="s">
        <v>523</v>
      </c>
      <c r="O7" s="87" t="s">
        <v>524</v>
      </c>
      <c r="P7" s="88" t="s">
        <v>525</v>
      </c>
      <c r="Q7" s="86">
        <v>149</v>
      </c>
      <c r="R7" s="88" t="s">
        <v>526</v>
      </c>
      <c r="S7" s="89" t="s">
        <v>493</v>
      </c>
      <c r="T7" s="90">
        <v>0.3</v>
      </c>
      <c r="U7" s="90">
        <v>0.3</v>
      </c>
      <c r="V7" s="90">
        <v>0.4</v>
      </c>
      <c r="W7" s="90">
        <v>0.5</v>
      </c>
      <c r="X7" s="162"/>
      <c r="AC7" t="s">
        <v>527</v>
      </c>
      <c r="AE7" t="s">
        <v>528</v>
      </c>
    </row>
    <row r="8" spans="1:33" x14ac:dyDescent="0.25">
      <c r="K8" s="83" t="s">
        <v>483</v>
      </c>
      <c r="L8" s="84" t="s">
        <v>484</v>
      </c>
      <c r="M8" s="85" t="s">
        <v>485</v>
      </c>
      <c r="N8" s="86" t="s">
        <v>529</v>
      </c>
      <c r="O8" s="87" t="s">
        <v>530</v>
      </c>
      <c r="P8" s="88" t="s">
        <v>531</v>
      </c>
      <c r="Q8" s="86" t="s">
        <v>532</v>
      </c>
      <c r="R8" s="88" t="s">
        <v>533</v>
      </c>
      <c r="S8" s="89" t="s">
        <v>7</v>
      </c>
      <c r="T8" s="90">
        <v>0</v>
      </c>
      <c r="U8" s="90">
        <v>0.15</v>
      </c>
      <c r="V8" s="90">
        <v>0.25</v>
      </c>
      <c r="W8" s="90">
        <v>0.35</v>
      </c>
      <c r="X8" s="162"/>
      <c r="AC8" t="s">
        <v>534</v>
      </c>
      <c r="AE8" t="s">
        <v>535</v>
      </c>
    </row>
    <row r="9" spans="1:33" x14ac:dyDescent="0.25">
      <c r="H9" s="91" t="s">
        <v>536</v>
      </c>
      <c r="K9" s="83" t="s">
        <v>501</v>
      </c>
      <c r="L9" s="84" t="s">
        <v>502</v>
      </c>
      <c r="M9" s="85" t="s">
        <v>503</v>
      </c>
      <c r="N9" s="86">
        <v>10</v>
      </c>
      <c r="O9" s="87" t="s">
        <v>537</v>
      </c>
      <c r="P9" s="88" t="s">
        <v>538</v>
      </c>
      <c r="Q9" s="86">
        <v>150</v>
      </c>
      <c r="R9" s="88" t="s">
        <v>539</v>
      </c>
      <c r="S9" s="89" t="s">
        <v>493</v>
      </c>
      <c r="T9" s="90">
        <v>0.3</v>
      </c>
      <c r="U9" s="90">
        <v>0.3</v>
      </c>
      <c r="V9" s="90">
        <v>0.4</v>
      </c>
      <c r="W9" s="90">
        <v>0.5</v>
      </c>
      <c r="X9" s="162"/>
      <c r="AC9" t="s">
        <v>540</v>
      </c>
    </row>
    <row r="10" spans="1:33" x14ac:dyDescent="0.25">
      <c r="K10" s="83" t="s">
        <v>483</v>
      </c>
      <c r="L10" s="84" t="s">
        <v>484</v>
      </c>
      <c r="M10" s="85" t="s">
        <v>485</v>
      </c>
      <c r="N10" s="86" t="s">
        <v>529</v>
      </c>
      <c r="O10" s="87" t="s">
        <v>530</v>
      </c>
      <c r="P10" s="88" t="s">
        <v>531</v>
      </c>
      <c r="Q10" s="86" t="s">
        <v>210</v>
      </c>
      <c r="R10" s="88" t="s">
        <v>541</v>
      </c>
      <c r="S10" s="89" t="s">
        <v>7</v>
      </c>
      <c r="T10" s="90">
        <v>0</v>
      </c>
      <c r="U10" s="90">
        <v>0.15</v>
      </c>
      <c r="V10" s="90">
        <v>0.25</v>
      </c>
      <c r="W10" s="90">
        <v>0.35</v>
      </c>
      <c r="X10" s="162"/>
      <c r="AC10" t="s">
        <v>542</v>
      </c>
    </row>
    <row r="11" spans="1:33" x14ac:dyDescent="0.25">
      <c r="A11" s="81" t="s">
        <v>370</v>
      </c>
      <c r="K11" s="83" t="s">
        <v>483</v>
      </c>
      <c r="L11" s="84" t="s">
        <v>484</v>
      </c>
      <c r="M11" s="85" t="s">
        <v>485</v>
      </c>
      <c r="N11" s="86" t="s">
        <v>543</v>
      </c>
      <c r="O11" s="87" t="s">
        <v>544</v>
      </c>
      <c r="P11" s="88" t="s">
        <v>545</v>
      </c>
      <c r="Q11" s="86" t="s">
        <v>212</v>
      </c>
      <c r="R11" s="88" t="s">
        <v>546</v>
      </c>
      <c r="S11" s="89" t="s">
        <v>7</v>
      </c>
      <c r="T11" s="90">
        <v>0</v>
      </c>
      <c r="U11" s="90">
        <v>0.15</v>
      </c>
      <c r="V11" s="90">
        <v>0.25</v>
      </c>
      <c r="W11" s="90">
        <v>0.3</v>
      </c>
      <c r="X11" s="162"/>
      <c r="AC11" t="s">
        <v>535</v>
      </c>
    </row>
    <row r="12" spans="1:33" x14ac:dyDescent="0.25">
      <c r="K12" s="83" t="s">
        <v>483</v>
      </c>
      <c r="L12" s="84" t="s">
        <v>484</v>
      </c>
      <c r="M12" s="85" t="s">
        <v>485</v>
      </c>
      <c r="N12" s="86">
        <v>11</v>
      </c>
      <c r="O12" s="87" t="s">
        <v>486</v>
      </c>
      <c r="P12" s="88" t="s">
        <v>487</v>
      </c>
      <c r="Q12" s="86" t="s">
        <v>214</v>
      </c>
      <c r="R12" s="88" t="s">
        <v>547</v>
      </c>
      <c r="S12" s="89" t="s">
        <v>7</v>
      </c>
      <c r="T12" s="90">
        <v>0</v>
      </c>
      <c r="U12" s="90">
        <v>0.15</v>
      </c>
      <c r="V12" s="90">
        <v>0.25</v>
      </c>
      <c r="W12" s="90">
        <v>0.35</v>
      </c>
      <c r="X12" s="162"/>
    </row>
    <row r="13" spans="1:33" x14ac:dyDescent="0.25">
      <c r="K13" s="83" t="s">
        <v>501</v>
      </c>
      <c r="L13" s="84" t="s">
        <v>502</v>
      </c>
      <c r="M13" s="85" t="s">
        <v>503</v>
      </c>
      <c r="N13" s="86" t="s">
        <v>548</v>
      </c>
      <c r="O13" s="87" t="s">
        <v>549</v>
      </c>
      <c r="P13" s="88" t="s">
        <v>550</v>
      </c>
      <c r="Q13" s="86">
        <v>151</v>
      </c>
      <c r="R13" s="88" t="s">
        <v>551</v>
      </c>
      <c r="S13" s="89" t="s">
        <v>493</v>
      </c>
      <c r="T13" s="90">
        <v>0.3</v>
      </c>
      <c r="U13" s="90">
        <v>0.3</v>
      </c>
      <c r="V13" s="90">
        <v>0.4</v>
      </c>
      <c r="W13" s="90">
        <v>0.5</v>
      </c>
      <c r="X13" s="162"/>
    </row>
    <row r="14" spans="1:33" x14ac:dyDescent="0.25">
      <c r="K14" s="83" t="s">
        <v>483</v>
      </c>
      <c r="L14" s="84" t="s">
        <v>484</v>
      </c>
      <c r="M14" s="85" t="s">
        <v>485</v>
      </c>
      <c r="N14" s="86">
        <v>11</v>
      </c>
      <c r="O14" s="87" t="s">
        <v>486</v>
      </c>
      <c r="P14" s="88" t="s">
        <v>487</v>
      </c>
      <c r="Q14" s="86" t="s">
        <v>216</v>
      </c>
      <c r="R14" s="88" t="s">
        <v>552</v>
      </c>
      <c r="S14" s="89" t="s">
        <v>7</v>
      </c>
      <c r="T14" s="90">
        <v>0</v>
      </c>
      <c r="U14" s="90">
        <v>0.15</v>
      </c>
      <c r="V14" s="90">
        <v>0.25</v>
      </c>
      <c r="W14" s="90">
        <v>0.35</v>
      </c>
      <c r="X14" s="162"/>
    </row>
    <row r="15" spans="1:33" x14ac:dyDescent="0.25">
      <c r="K15" s="83" t="s">
        <v>483</v>
      </c>
      <c r="L15" s="84" t="s">
        <v>484</v>
      </c>
      <c r="M15" s="85" t="s">
        <v>485</v>
      </c>
      <c r="N15" s="86" t="s">
        <v>543</v>
      </c>
      <c r="O15" s="87" t="s">
        <v>544</v>
      </c>
      <c r="P15" s="88" t="s">
        <v>545</v>
      </c>
      <c r="Q15" s="86" t="s">
        <v>218</v>
      </c>
      <c r="R15" s="88" t="s">
        <v>553</v>
      </c>
      <c r="S15" s="89" t="s">
        <v>493</v>
      </c>
      <c r="T15" s="90">
        <v>0</v>
      </c>
      <c r="U15" s="90">
        <v>0</v>
      </c>
      <c r="V15" s="90">
        <v>0</v>
      </c>
      <c r="W15" s="90">
        <v>0</v>
      </c>
      <c r="X15" s="162"/>
    </row>
    <row r="16" spans="1:33" x14ac:dyDescent="0.25">
      <c r="K16" s="83" t="s">
        <v>501</v>
      </c>
      <c r="L16" s="84" t="s">
        <v>502</v>
      </c>
      <c r="M16" s="85" t="s">
        <v>503</v>
      </c>
      <c r="N16" s="86" t="s">
        <v>523</v>
      </c>
      <c r="O16" s="87" t="s">
        <v>524</v>
      </c>
      <c r="P16" s="88" t="s">
        <v>525</v>
      </c>
      <c r="Q16" s="86" t="s">
        <v>554</v>
      </c>
      <c r="R16" s="88" t="s">
        <v>555</v>
      </c>
      <c r="S16" s="89" t="s">
        <v>493</v>
      </c>
      <c r="T16" s="90">
        <v>0.3</v>
      </c>
      <c r="U16" s="90">
        <v>0.3</v>
      </c>
      <c r="V16" s="90">
        <v>0.4</v>
      </c>
      <c r="W16" s="90">
        <v>0.5</v>
      </c>
      <c r="X16" s="162"/>
    </row>
    <row r="17" spans="11:24" x14ac:dyDescent="0.25">
      <c r="K17" s="83" t="s">
        <v>501</v>
      </c>
      <c r="L17" s="84" t="s">
        <v>502</v>
      </c>
      <c r="M17" s="85" t="s">
        <v>503</v>
      </c>
      <c r="N17" s="86" t="s">
        <v>501</v>
      </c>
      <c r="O17" s="87" t="s">
        <v>504</v>
      </c>
      <c r="P17" s="88" t="s">
        <v>505</v>
      </c>
      <c r="Q17" s="86">
        <v>152</v>
      </c>
      <c r="R17" s="88" t="s">
        <v>556</v>
      </c>
      <c r="S17" s="89" t="s">
        <v>493</v>
      </c>
      <c r="T17" s="90">
        <v>0.3</v>
      </c>
      <c r="U17" s="90">
        <v>0.3</v>
      </c>
      <c r="V17" s="90">
        <v>0.4</v>
      </c>
      <c r="W17" s="90">
        <v>0.5</v>
      </c>
      <c r="X17" s="162"/>
    </row>
    <row r="18" spans="11:24" x14ac:dyDescent="0.25">
      <c r="K18" s="83" t="s">
        <v>501</v>
      </c>
      <c r="L18" s="84" t="s">
        <v>502</v>
      </c>
      <c r="M18" s="85" t="s">
        <v>503</v>
      </c>
      <c r="N18" s="86" t="s">
        <v>548</v>
      </c>
      <c r="O18" s="87" t="s">
        <v>549</v>
      </c>
      <c r="P18" s="88" t="s">
        <v>550</v>
      </c>
      <c r="Q18" s="86" t="s">
        <v>222</v>
      </c>
      <c r="R18" s="88" t="s">
        <v>557</v>
      </c>
      <c r="S18" s="89" t="s">
        <v>493</v>
      </c>
      <c r="T18" s="90">
        <v>0.3</v>
      </c>
      <c r="U18" s="90">
        <v>0.3</v>
      </c>
      <c r="V18" s="90">
        <v>0.4</v>
      </c>
      <c r="W18" s="90">
        <v>0.5</v>
      </c>
      <c r="X18" s="162"/>
    </row>
    <row r="19" spans="11:24" x14ac:dyDescent="0.25">
      <c r="K19" s="83" t="s">
        <v>483</v>
      </c>
      <c r="L19" s="84" t="s">
        <v>484</v>
      </c>
      <c r="M19" s="85" t="s">
        <v>485</v>
      </c>
      <c r="N19" s="86" t="s">
        <v>529</v>
      </c>
      <c r="O19" s="87" t="s">
        <v>530</v>
      </c>
      <c r="P19" s="88" t="s">
        <v>531</v>
      </c>
      <c r="Q19" s="86" t="s">
        <v>224</v>
      </c>
      <c r="R19" s="88" t="s">
        <v>558</v>
      </c>
      <c r="S19" s="89" t="s">
        <v>7</v>
      </c>
      <c r="T19" s="90">
        <v>0</v>
      </c>
      <c r="U19" s="90">
        <v>0.15</v>
      </c>
      <c r="V19" s="90">
        <v>0.25</v>
      </c>
      <c r="W19" s="90">
        <v>0.35</v>
      </c>
      <c r="X19" s="162"/>
    </row>
    <row r="20" spans="11:24" x14ac:dyDescent="0.25">
      <c r="K20" s="83" t="s">
        <v>501</v>
      </c>
      <c r="L20" s="84" t="s">
        <v>502</v>
      </c>
      <c r="M20" s="85" t="s">
        <v>503</v>
      </c>
      <c r="N20" s="86">
        <v>10</v>
      </c>
      <c r="O20" s="87" t="s">
        <v>537</v>
      </c>
      <c r="P20" s="88" t="s">
        <v>538</v>
      </c>
      <c r="Q20" s="86" t="s">
        <v>226</v>
      </c>
      <c r="R20" s="88" t="s">
        <v>559</v>
      </c>
      <c r="S20" s="89" t="s">
        <v>493</v>
      </c>
      <c r="T20" s="90">
        <v>0.3</v>
      </c>
      <c r="U20" s="90">
        <v>0.3</v>
      </c>
      <c r="V20" s="90">
        <v>0.4</v>
      </c>
      <c r="W20" s="90">
        <v>0.5</v>
      </c>
      <c r="X20" s="162"/>
    </row>
    <row r="21" spans="11:24" x14ac:dyDescent="0.25">
      <c r="K21" s="83" t="s">
        <v>483</v>
      </c>
      <c r="L21" s="84" t="s">
        <v>484</v>
      </c>
      <c r="M21" s="85" t="s">
        <v>485</v>
      </c>
      <c r="N21" s="86">
        <v>11</v>
      </c>
      <c r="O21" s="87" t="s">
        <v>486</v>
      </c>
      <c r="P21" s="88" t="s">
        <v>487</v>
      </c>
      <c r="Q21" s="86" t="s">
        <v>228</v>
      </c>
      <c r="R21" s="88" t="s">
        <v>560</v>
      </c>
      <c r="S21" s="89" t="s">
        <v>7</v>
      </c>
      <c r="T21" s="90">
        <v>0</v>
      </c>
      <c r="U21" s="90">
        <v>0.15</v>
      </c>
      <c r="V21" s="90">
        <v>0.25</v>
      </c>
      <c r="W21" s="90">
        <v>0.35</v>
      </c>
      <c r="X21" s="162"/>
    </row>
    <row r="22" spans="11:24" x14ac:dyDescent="0.25">
      <c r="K22" s="83" t="s">
        <v>501</v>
      </c>
      <c r="L22" s="84" t="s">
        <v>502</v>
      </c>
      <c r="M22" s="85" t="s">
        <v>503</v>
      </c>
      <c r="N22" s="86" t="s">
        <v>483</v>
      </c>
      <c r="O22" s="87" t="s">
        <v>517</v>
      </c>
      <c r="P22" s="88" t="s">
        <v>518</v>
      </c>
      <c r="Q22" s="86">
        <v>153</v>
      </c>
      <c r="R22" s="88" t="s">
        <v>561</v>
      </c>
      <c r="S22" s="89" t="s">
        <v>493</v>
      </c>
      <c r="T22" s="90">
        <v>0.3</v>
      </c>
      <c r="U22" s="90">
        <v>0.3</v>
      </c>
      <c r="V22" s="90">
        <v>0.4</v>
      </c>
      <c r="W22" s="90">
        <v>0.5</v>
      </c>
      <c r="X22" s="162"/>
    </row>
    <row r="23" spans="11:24" x14ac:dyDescent="0.25">
      <c r="K23" s="83" t="s">
        <v>501</v>
      </c>
      <c r="L23" s="84" t="s">
        <v>502</v>
      </c>
      <c r="M23" s="85" t="s">
        <v>503</v>
      </c>
      <c r="N23" s="86" t="s">
        <v>483</v>
      </c>
      <c r="O23" s="87" t="s">
        <v>517</v>
      </c>
      <c r="P23" s="88" t="s">
        <v>518</v>
      </c>
      <c r="Q23" s="86">
        <v>196</v>
      </c>
      <c r="R23" s="88" t="s">
        <v>562</v>
      </c>
      <c r="S23" s="89" t="s">
        <v>493</v>
      </c>
      <c r="T23" s="90">
        <v>0.3</v>
      </c>
      <c r="U23" s="90">
        <v>0.3</v>
      </c>
      <c r="V23" s="90">
        <v>0.4</v>
      </c>
      <c r="W23" s="90">
        <v>0.5</v>
      </c>
      <c r="X23" s="162"/>
    </row>
    <row r="24" spans="11:24" x14ac:dyDescent="0.25">
      <c r="K24" s="83" t="s">
        <v>501</v>
      </c>
      <c r="L24" s="84" t="s">
        <v>502</v>
      </c>
      <c r="M24" s="85" t="s">
        <v>503</v>
      </c>
      <c r="N24" s="86" t="s">
        <v>501</v>
      </c>
      <c r="O24" s="87" t="s">
        <v>504</v>
      </c>
      <c r="P24" s="88" t="s">
        <v>505</v>
      </c>
      <c r="Q24" s="86" t="s">
        <v>230</v>
      </c>
      <c r="R24" s="88" t="s">
        <v>563</v>
      </c>
      <c r="S24" s="89" t="s">
        <v>493</v>
      </c>
      <c r="T24" s="90">
        <v>0.3</v>
      </c>
      <c r="U24" s="90">
        <v>0.3</v>
      </c>
      <c r="V24" s="90">
        <v>0.4</v>
      </c>
      <c r="W24" s="90">
        <v>0.5</v>
      </c>
      <c r="X24" s="162"/>
    </row>
    <row r="25" spans="11:24" x14ac:dyDescent="0.25">
      <c r="K25" s="83" t="s">
        <v>501</v>
      </c>
      <c r="L25" s="84" t="s">
        <v>502</v>
      </c>
      <c r="M25" s="85" t="s">
        <v>503</v>
      </c>
      <c r="N25" s="86" t="s">
        <v>564</v>
      </c>
      <c r="O25" s="87" t="s">
        <v>565</v>
      </c>
      <c r="P25" s="88" t="s">
        <v>566</v>
      </c>
      <c r="Q25" s="86" t="s">
        <v>567</v>
      </c>
      <c r="R25" s="88" t="s">
        <v>568</v>
      </c>
      <c r="S25" s="89" t="s">
        <v>493</v>
      </c>
      <c r="T25" s="90">
        <v>0.3</v>
      </c>
      <c r="U25" s="90">
        <v>0.3</v>
      </c>
      <c r="V25" s="90">
        <v>0.4</v>
      </c>
      <c r="W25" s="90">
        <v>0.5</v>
      </c>
      <c r="X25" s="162"/>
    </row>
    <row r="26" spans="11:24" x14ac:dyDescent="0.25">
      <c r="K26" s="83" t="s">
        <v>501</v>
      </c>
      <c r="L26" s="84" t="s">
        <v>502</v>
      </c>
      <c r="M26" s="85" t="s">
        <v>503</v>
      </c>
      <c r="N26" s="86" t="s">
        <v>569</v>
      </c>
      <c r="O26" s="87" t="s">
        <v>570</v>
      </c>
      <c r="P26" s="88" t="s">
        <v>571</v>
      </c>
      <c r="Q26" s="86" t="s">
        <v>572</v>
      </c>
      <c r="R26" s="88" t="s">
        <v>573</v>
      </c>
      <c r="S26" s="89" t="s">
        <v>493</v>
      </c>
      <c r="T26" s="90">
        <v>0.3</v>
      </c>
      <c r="U26" s="90">
        <v>0.3</v>
      </c>
      <c r="V26" s="90">
        <v>0.4</v>
      </c>
      <c r="W26" s="90">
        <v>0.5</v>
      </c>
      <c r="X26" s="162"/>
    </row>
    <row r="27" spans="11:24" x14ac:dyDescent="0.25">
      <c r="K27" s="83" t="s">
        <v>501</v>
      </c>
      <c r="L27" s="84" t="s">
        <v>502</v>
      </c>
      <c r="M27" s="85" t="s">
        <v>503</v>
      </c>
      <c r="N27" s="86" t="s">
        <v>483</v>
      </c>
      <c r="O27" s="87" t="s">
        <v>517</v>
      </c>
      <c r="P27" s="88" t="s">
        <v>518</v>
      </c>
      <c r="Q27" s="86" t="s">
        <v>574</v>
      </c>
      <c r="R27" s="88" t="s">
        <v>575</v>
      </c>
      <c r="S27" s="89" t="s">
        <v>493</v>
      </c>
      <c r="T27" s="90">
        <v>0.3</v>
      </c>
      <c r="U27" s="90">
        <v>0.3</v>
      </c>
      <c r="V27" s="90">
        <v>0.4</v>
      </c>
      <c r="W27" s="90">
        <v>0.5</v>
      </c>
      <c r="X27" s="162"/>
    </row>
    <row r="28" spans="11:24" x14ac:dyDescent="0.25">
      <c r="K28" s="83" t="s">
        <v>483</v>
      </c>
      <c r="L28" s="84" t="s">
        <v>484</v>
      </c>
      <c r="M28" s="85" t="s">
        <v>485</v>
      </c>
      <c r="N28" s="86">
        <v>12</v>
      </c>
      <c r="O28" s="87" t="s">
        <v>494</v>
      </c>
      <c r="P28" s="88" t="s">
        <v>495</v>
      </c>
      <c r="Q28" s="86" t="s">
        <v>576</v>
      </c>
      <c r="R28" s="88" t="s">
        <v>577</v>
      </c>
      <c r="S28" s="89" t="s">
        <v>7</v>
      </c>
      <c r="T28" s="90">
        <v>0</v>
      </c>
      <c r="U28" s="90">
        <v>0.25</v>
      </c>
      <c r="V28" s="90">
        <v>0.5</v>
      </c>
      <c r="W28" s="90">
        <v>0.6</v>
      </c>
      <c r="X28" s="162"/>
    </row>
    <row r="29" spans="11:24" x14ac:dyDescent="0.25">
      <c r="K29" s="83" t="s">
        <v>501</v>
      </c>
      <c r="L29" s="84" t="s">
        <v>502</v>
      </c>
      <c r="M29" s="85" t="s">
        <v>503</v>
      </c>
      <c r="N29" s="86" t="s">
        <v>548</v>
      </c>
      <c r="O29" s="87" t="s">
        <v>549</v>
      </c>
      <c r="P29" s="88" t="s">
        <v>550</v>
      </c>
      <c r="Q29" s="86">
        <v>154</v>
      </c>
      <c r="R29" s="88" t="s">
        <v>578</v>
      </c>
      <c r="S29" s="89" t="s">
        <v>493</v>
      </c>
      <c r="T29" s="90">
        <v>0.3</v>
      </c>
      <c r="U29" s="90">
        <v>0.3</v>
      </c>
      <c r="V29" s="90">
        <v>0.4</v>
      </c>
      <c r="W29" s="90">
        <v>0.5</v>
      </c>
      <c r="X29" s="162"/>
    </row>
    <row r="30" spans="11:24" x14ac:dyDescent="0.25">
      <c r="K30" s="83" t="s">
        <v>483</v>
      </c>
      <c r="L30" s="84" t="s">
        <v>484</v>
      </c>
      <c r="M30" s="85" t="s">
        <v>485</v>
      </c>
      <c r="N30" s="86" t="s">
        <v>543</v>
      </c>
      <c r="O30" s="87" t="s">
        <v>544</v>
      </c>
      <c r="P30" s="88" t="s">
        <v>545</v>
      </c>
      <c r="Q30" s="86" t="s">
        <v>579</v>
      </c>
      <c r="R30" s="88" t="s">
        <v>580</v>
      </c>
      <c r="S30" s="89" t="s">
        <v>7</v>
      </c>
      <c r="T30" s="90">
        <v>0</v>
      </c>
      <c r="U30" s="90">
        <v>0.15</v>
      </c>
      <c r="V30" s="90">
        <v>0.25</v>
      </c>
      <c r="W30" s="90">
        <v>0.3</v>
      </c>
      <c r="X30" s="162"/>
    </row>
    <row r="31" spans="11:24" x14ac:dyDescent="0.25">
      <c r="K31" s="83" t="s">
        <v>501</v>
      </c>
      <c r="L31" s="84" t="s">
        <v>502</v>
      </c>
      <c r="M31" s="85" t="s">
        <v>503</v>
      </c>
      <c r="N31" s="86" t="s">
        <v>548</v>
      </c>
      <c r="O31" s="87" t="s">
        <v>549</v>
      </c>
      <c r="P31" s="88" t="s">
        <v>550</v>
      </c>
      <c r="Q31" s="86">
        <v>155</v>
      </c>
      <c r="R31" s="88" t="s">
        <v>581</v>
      </c>
      <c r="S31" s="89" t="s">
        <v>493</v>
      </c>
      <c r="T31" s="90">
        <v>0.3</v>
      </c>
      <c r="U31" s="90">
        <v>0.3</v>
      </c>
      <c r="V31" s="90">
        <v>0.4</v>
      </c>
      <c r="W31" s="90">
        <v>0.5</v>
      </c>
      <c r="X31" s="162"/>
    </row>
    <row r="32" spans="11:24" x14ac:dyDescent="0.25">
      <c r="K32" s="83" t="s">
        <v>483</v>
      </c>
      <c r="L32" s="84" t="s">
        <v>484</v>
      </c>
      <c r="M32" s="85" t="s">
        <v>485</v>
      </c>
      <c r="N32" s="86" t="s">
        <v>543</v>
      </c>
      <c r="O32" s="87" t="s">
        <v>544</v>
      </c>
      <c r="P32" s="88" t="s">
        <v>545</v>
      </c>
      <c r="Q32" s="86" t="s">
        <v>582</v>
      </c>
      <c r="R32" s="88" t="s">
        <v>583</v>
      </c>
      <c r="S32" s="89" t="s">
        <v>493</v>
      </c>
      <c r="T32" s="90">
        <v>0</v>
      </c>
      <c r="U32" s="90">
        <v>0</v>
      </c>
      <c r="V32" s="90">
        <v>0</v>
      </c>
      <c r="W32" s="90">
        <v>0</v>
      </c>
      <c r="X32" s="162"/>
    </row>
    <row r="33" spans="11:24" x14ac:dyDescent="0.25">
      <c r="K33" s="83" t="s">
        <v>501</v>
      </c>
      <c r="L33" s="84" t="s">
        <v>502</v>
      </c>
      <c r="M33" s="85" t="s">
        <v>503</v>
      </c>
      <c r="N33" s="86" t="s">
        <v>501</v>
      </c>
      <c r="O33" s="87" t="s">
        <v>504</v>
      </c>
      <c r="P33" s="88" t="s">
        <v>505</v>
      </c>
      <c r="Q33" s="86">
        <v>156</v>
      </c>
      <c r="R33" s="88" t="s">
        <v>584</v>
      </c>
      <c r="S33" s="89" t="s">
        <v>493</v>
      </c>
      <c r="T33" s="90">
        <v>0.3</v>
      </c>
      <c r="U33" s="90">
        <v>0.3</v>
      </c>
      <c r="V33" s="90">
        <v>0.4</v>
      </c>
      <c r="W33" s="90">
        <v>0.5</v>
      </c>
      <c r="X33" s="162"/>
    </row>
    <row r="34" spans="11:24" x14ac:dyDescent="0.25">
      <c r="K34" s="83" t="s">
        <v>483</v>
      </c>
      <c r="L34" s="84" t="s">
        <v>484</v>
      </c>
      <c r="M34" s="85" t="s">
        <v>485</v>
      </c>
      <c r="N34" s="86" t="s">
        <v>543</v>
      </c>
      <c r="O34" s="87" t="s">
        <v>544</v>
      </c>
      <c r="P34" s="88" t="s">
        <v>545</v>
      </c>
      <c r="Q34" s="86" t="s">
        <v>585</v>
      </c>
      <c r="R34" s="88" t="s">
        <v>586</v>
      </c>
      <c r="S34" s="89" t="s">
        <v>493</v>
      </c>
      <c r="T34" s="90">
        <v>0</v>
      </c>
      <c r="U34" s="90">
        <v>0</v>
      </c>
      <c r="V34" s="90">
        <v>0</v>
      </c>
      <c r="W34" s="90">
        <v>0</v>
      </c>
      <c r="X34" s="162"/>
    </row>
    <row r="35" spans="11:24" x14ac:dyDescent="0.25">
      <c r="K35" s="83" t="s">
        <v>501</v>
      </c>
      <c r="L35" s="84" t="s">
        <v>502</v>
      </c>
      <c r="M35" s="85" t="s">
        <v>503</v>
      </c>
      <c r="N35" s="86" t="s">
        <v>569</v>
      </c>
      <c r="O35" s="87" t="s">
        <v>570</v>
      </c>
      <c r="P35" s="88" t="s">
        <v>571</v>
      </c>
      <c r="Q35" s="86">
        <v>157</v>
      </c>
      <c r="R35" s="88" t="s">
        <v>587</v>
      </c>
      <c r="S35" s="89" t="s">
        <v>493</v>
      </c>
      <c r="T35" s="90">
        <v>0.3</v>
      </c>
      <c r="U35" s="90">
        <v>0.3</v>
      </c>
      <c r="V35" s="90">
        <v>0.4</v>
      </c>
      <c r="W35" s="90">
        <v>0.5</v>
      </c>
      <c r="X35" s="162"/>
    </row>
    <row r="36" spans="11:24" x14ac:dyDescent="0.25">
      <c r="K36" s="83" t="s">
        <v>483</v>
      </c>
      <c r="L36" s="84" t="s">
        <v>484</v>
      </c>
      <c r="M36" s="85" t="s">
        <v>485</v>
      </c>
      <c r="N36" s="86" t="s">
        <v>543</v>
      </c>
      <c r="O36" s="87" t="s">
        <v>544</v>
      </c>
      <c r="P36" s="88" t="s">
        <v>545</v>
      </c>
      <c r="Q36" s="86" t="s">
        <v>588</v>
      </c>
      <c r="R36" s="88" t="s">
        <v>589</v>
      </c>
      <c r="S36" s="89" t="s">
        <v>493</v>
      </c>
      <c r="T36" s="90">
        <v>0</v>
      </c>
      <c r="U36" s="90">
        <v>0</v>
      </c>
      <c r="V36" s="90">
        <v>0</v>
      </c>
      <c r="W36" s="90">
        <v>0</v>
      </c>
      <c r="X36" s="162"/>
    </row>
    <row r="37" spans="11:24" x14ac:dyDescent="0.25">
      <c r="K37" s="83" t="s">
        <v>501</v>
      </c>
      <c r="L37" s="84" t="s">
        <v>502</v>
      </c>
      <c r="M37" s="85" t="s">
        <v>503</v>
      </c>
      <c r="N37" s="86" t="s">
        <v>483</v>
      </c>
      <c r="O37" s="87" t="s">
        <v>517</v>
      </c>
      <c r="P37" s="88" t="s">
        <v>518</v>
      </c>
      <c r="Q37" s="86" t="s">
        <v>590</v>
      </c>
      <c r="R37" s="88" t="s">
        <v>591</v>
      </c>
      <c r="S37" s="89" t="s">
        <v>493</v>
      </c>
      <c r="T37" s="90">
        <v>0.3</v>
      </c>
      <c r="U37" s="90">
        <v>0.3</v>
      </c>
      <c r="V37" s="90">
        <v>0.4</v>
      </c>
      <c r="W37" s="90">
        <v>0.5</v>
      </c>
      <c r="X37" s="162"/>
    </row>
    <row r="38" spans="11:24" x14ac:dyDescent="0.25">
      <c r="K38" s="83" t="s">
        <v>501</v>
      </c>
      <c r="L38" s="84" t="s">
        <v>502</v>
      </c>
      <c r="M38" s="85" t="s">
        <v>503</v>
      </c>
      <c r="N38" s="86" t="s">
        <v>564</v>
      </c>
      <c r="O38" s="87" t="s">
        <v>565</v>
      </c>
      <c r="P38" s="88" t="s">
        <v>566</v>
      </c>
      <c r="Q38" s="86" t="s">
        <v>592</v>
      </c>
      <c r="R38" s="88" t="s">
        <v>593</v>
      </c>
      <c r="S38" s="89" t="s">
        <v>493</v>
      </c>
      <c r="T38" s="90">
        <v>0.3</v>
      </c>
      <c r="U38" s="90">
        <v>0.3</v>
      </c>
      <c r="V38" s="90">
        <v>0.4</v>
      </c>
      <c r="W38" s="90">
        <v>0.5</v>
      </c>
      <c r="X38" s="162"/>
    </row>
    <row r="39" spans="11:24" x14ac:dyDescent="0.25">
      <c r="K39" s="83" t="s">
        <v>501</v>
      </c>
      <c r="L39" s="84" t="s">
        <v>502</v>
      </c>
      <c r="M39" s="85" t="s">
        <v>503</v>
      </c>
      <c r="N39" s="86" t="s">
        <v>483</v>
      </c>
      <c r="O39" s="87" t="s">
        <v>517</v>
      </c>
      <c r="P39" s="88" t="s">
        <v>518</v>
      </c>
      <c r="Q39" s="86" t="s">
        <v>594</v>
      </c>
      <c r="R39" s="88" t="s">
        <v>595</v>
      </c>
      <c r="S39" s="89" t="s">
        <v>493</v>
      </c>
      <c r="T39" s="90">
        <v>0.3</v>
      </c>
      <c r="U39" s="90">
        <v>0.3</v>
      </c>
      <c r="V39" s="90">
        <v>0.4</v>
      </c>
      <c r="W39" s="90">
        <v>0.5</v>
      </c>
      <c r="X39" s="162"/>
    </row>
    <row r="40" spans="11:24" x14ac:dyDescent="0.25">
      <c r="K40" s="83" t="s">
        <v>483</v>
      </c>
      <c r="L40" s="84" t="s">
        <v>484</v>
      </c>
      <c r="M40" s="85" t="s">
        <v>485</v>
      </c>
      <c r="N40" s="86" t="s">
        <v>529</v>
      </c>
      <c r="O40" s="87" t="s">
        <v>530</v>
      </c>
      <c r="P40" s="88" t="s">
        <v>531</v>
      </c>
      <c r="Q40" s="86" t="s">
        <v>596</v>
      </c>
      <c r="R40" s="88" t="s">
        <v>597</v>
      </c>
      <c r="S40" s="89" t="s">
        <v>7</v>
      </c>
      <c r="T40" s="90">
        <v>0</v>
      </c>
      <c r="U40" s="90">
        <v>0.15</v>
      </c>
      <c r="V40" s="90">
        <v>0.25</v>
      </c>
      <c r="W40" s="90">
        <v>0.35</v>
      </c>
      <c r="X40" s="162"/>
    </row>
    <row r="41" spans="11:24" x14ac:dyDescent="0.25">
      <c r="K41" s="83" t="s">
        <v>501</v>
      </c>
      <c r="L41" s="84" t="s">
        <v>502</v>
      </c>
      <c r="M41" s="85" t="s">
        <v>503</v>
      </c>
      <c r="N41" s="86" t="s">
        <v>483</v>
      </c>
      <c r="O41" s="87" t="s">
        <v>517</v>
      </c>
      <c r="P41" s="88" t="s">
        <v>518</v>
      </c>
      <c r="Q41" s="86" t="s">
        <v>598</v>
      </c>
      <c r="R41" s="88" t="s">
        <v>599</v>
      </c>
      <c r="S41" s="89" t="s">
        <v>493</v>
      </c>
      <c r="T41" s="90">
        <v>0.3</v>
      </c>
      <c r="U41" s="90">
        <v>0.3</v>
      </c>
      <c r="V41" s="90">
        <v>0.4</v>
      </c>
      <c r="W41" s="90">
        <v>0.5</v>
      </c>
      <c r="X41" s="162"/>
    </row>
    <row r="42" spans="11:24" x14ac:dyDescent="0.25">
      <c r="K42" s="83" t="s">
        <v>483</v>
      </c>
      <c r="L42" s="84" t="s">
        <v>484</v>
      </c>
      <c r="M42" s="85" t="s">
        <v>485</v>
      </c>
      <c r="N42" s="86" t="s">
        <v>529</v>
      </c>
      <c r="O42" s="87" t="s">
        <v>530</v>
      </c>
      <c r="P42" s="88" t="s">
        <v>531</v>
      </c>
      <c r="Q42" s="86">
        <v>207</v>
      </c>
      <c r="R42" s="88" t="s">
        <v>600</v>
      </c>
      <c r="S42" s="89" t="s">
        <v>7</v>
      </c>
      <c r="T42" s="90">
        <v>0</v>
      </c>
      <c r="U42" s="90">
        <v>0.15</v>
      </c>
      <c r="V42" s="90">
        <v>0.25</v>
      </c>
      <c r="W42" s="90">
        <v>0.35</v>
      </c>
      <c r="X42" s="162"/>
    </row>
    <row r="43" spans="11:24" x14ac:dyDescent="0.25">
      <c r="K43" s="83" t="s">
        <v>501</v>
      </c>
      <c r="L43" s="84" t="s">
        <v>502</v>
      </c>
      <c r="M43" s="85" t="s">
        <v>503</v>
      </c>
      <c r="N43" s="86" t="s">
        <v>501</v>
      </c>
      <c r="O43" s="87" t="s">
        <v>504</v>
      </c>
      <c r="P43" s="88" t="s">
        <v>505</v>
      </c>
      <c r="Q43" s="86" t="s">
        <v>601</v>
      </c>
      <c r="R43" s="88" t="s">
        <v>602</v>
      </c>
      <c r="S43" s="89" t="s">
        <v>493</v>
      </c>
      <c r="T43" s="90">
        <v>0.3</v>
      </c>
      <c r="U43" s="90">
        <v>0.3</v>
      </c>
      <c r="V43" s="90">
        <v>0.4</v>
      </c>
      <c r="W43" s="90">
        <v>0.5</v>
      </c>
      <c r="X43" s="162"/>
    </row>
    <row r="44" spans="11:24" x14ac:dyDescent="0.25">
      <c r="K44" s="83" t="s">
        <v>501</v>
      </c>
      <c r="L44" s="84" t="s">
        <v>502</v>
      </c>
      <c r="M44" s="85" t="s">
        <v>503</v>
      </c>
      <c r="N44" s="86" t="s">
        <v>548</v>
      </c>
      <c r="O44" s="87" t="s">
        <v>549</v>
      </c>
      <c r="P44" s="88" t="s">
        <v>550</v>
      </c>
      <c r="Q44" s="86" t="s">
        <v>603</v>
      </c>
      <c r="R44" s="88" t="s">
        <v>604</v>
      </c>
      <c r="S44" s="89" t="s">
        <v>493</v>
      </c>
      <c r="T44" s="90">
        <v>0.4</v>
      </c>
      <c r="U44" s="90">
        <v>0.4</v>
      </c>
      <c r="V44" s="90">
        <v>0.5</v>
      </c>
      <c r="W44" s="90">
        <v>0.6</v>
      </c>
      <c r="X44" s="162"/>
    </row>
    <row r="45" spans="11:24" x14ac:dyDescent="0.25">
      <c r="K45" s="83" t="s">
        <v>501</v>
      </c>
      <c r="L45" s="84" t="s">
        <v>502</v>
      </c>
      <c r="M45" s="85" t="s">
        <v>503</v>
      </c>
      <c r="N45" s="86" t="s">
        <v>501</v>
      </c>
      <c r="O45" s="87" t="s">
        <v>504</v>
      </c>
      <c r="P45" s="88" t="s">
        <v>505</v>
      </c>
      <c r="Q45" s="86" t="s">
        <v>605</v>
      </c>
      <c r="R45" s="88" t="s">
        <v>606</v>
      </c>
      <c r="S45" s="89" t="s">
        <v>493</v>
      </c>
      <c r="T45" s="90">
        <v>0.3</v>
      </c>
      <c r="U45" s="90">
        <v>0.3</v>
      </c>
      <c r="V45" s="90">
        <v>0.4</v>
      </c>
      <c r="W45" s="90">
        <v>0.5</v>
      </c>
      <c r="X45" s="162"/>
    </row>
    <row r="46" spans="11:24" x14ac:dyDescent="0.25">
      <c r="K46" s="83" t="s">
        <v>501</v>
      </c>
      <c r="L46" s="84" t="s">
        <v>502</v>
      </c>
      <c r="M46" s="85" t="s">
        <v>503</v>
      </c>
      <c r="N46" s="86" t="s">
        <v>501</v>
      </c>
      <c r="O46" s="87" t="s">
        <v>504</v>
      </c>
      <c r="P46" s="88" t="s">
        <v>505</v>
      </c>
      <c r="Q46" s="86">
        <v>158</v>
      </c>
      <c r="R46" s="88" t="s">
        <v>607</v>
      </c>
      <c r="S46" s="89" t="s">
        <v>493</v>
      </c>
      <c r="T46" s="90">
        <v>0.3</v>
      </c>
      <c r="U46" s="90">
        <v>0.3</v>
      </c>
      <c r="V46" s="90">
        <v>0.4</v>
      </c>
      <c r="W46" s="90">
        <v>0.5</v>
      </c>
      <c r="X46" s="162"/>
    </row>
    <row r="47" spans="11:24" x14ac:dyDescent="0.25">
      <c r="K47" s="83" t="s">
        <v>483</v>
      </c>
      <c r="L47" s="84" t="s">
        <v>484</v>
      </c>
      <c r="M47" s="85" t="s">
        <v>485</v>
      </c>
      <c r="N47" s="86" t="s">
        <v>543</v>
      </c>
      <c r="O47" s="87" t="s">
        <v>544</v>
      </c>
      <c r="P47" s="88" t="s">
        <v>545</v>
      </c>
      <c r="Q47" s="86" t="s">
        <v>608</v>
      </c>
      <c r="R47" s="88" t="s">
        <v>609</v>
      </c>
      <c r="S47" s="89" t="s">
        <v>493</v>
      </c>
      <c r="T47" s="90">
        <v>0</v>
      </c>
      <c r="U47" s="90">
        <v>0</v>
      </c>
      <c r="V47" s="90">
        <v>0</v>
      </c>
      <c r="W47" s="90">
        <v>0</v>
      </c>
      <c r="X47" s="162"/>
    </row>
    <row r="48" spans="11:24" x14ac:dyDescent="0.25">
      <c r="K48" s="83" t="s">
        <v>501</v>
      </c>
      <c r="L48" s="84" t="s">
        <v>502</v>
      </c>
      <c r="M48" s="85" t="s">
        <v>503</v>
      </c>
      <c r="N48" s="86" t="s">
        <v>483</v>
      </c>
      <c r="O48" s="87" t="s">
        <v>517</v>
      </c>
      <c r="P48" s="88" t="s">
        <v>518</v>
      </c>
      <c r="Q48" s="86">
        <v>159</v>
      </c>
      <c r="R48" s="88" t="s">
        <v>610</v>
      </c>
      <c r="S48" s="89" t="s">
        <v>493</v>
      </c>
      <c r="T48" s="90">
        <v>0.3</v>
      </c>
      <c r="U48" s="90">
        <v>0.3</v>
      </c>
      <c r="V48" s="90">
        <v>0.4</v>
      </c>
      <c r="W48" s="90">
        <v>0.5</v>
      </c>
      <c r="X48" s="162"/>
    </row>
    <row r="49" spans="8:24" x14ac:dyDescent="0.25">
      <c r="K49" s="83" t="s">
        <v>501</v>
      </c>
      <c r="L49" s="84" t="s">
        <v>502</v>
      </c>
      <c r="M49" s="85" t="s">
        <v>503</v>
      </c>
      <c r="N49" s="86" t="s">
        <v>483</v>
      </c>
      <c r="O49" s="87" t="s">
        <v>517</v>
      </c>
      <c r="P49" s="88" t="s">
        <v>518</v>
      </c>
      <c r="Q49" s="86">
        <v>160</v>
      </c>
      <c r="R49" s="88" t="s">
        <v>611</v>
      </c>
      <c r="S49" s="89" t="s">
        <v>493</v>
      </c>
      <c r="T49" s="90">
        <v>0.3</v>
      </c>
      <c r="U49" s="90">
        <v>0.3</v>
      </c>
      <c r="V49" s="90">
        <v>0.4</v>
      </c>
      <c r="W49" s="90">
        <v>0.5</v>
      </c>
      <c r="X49" s="162"/>
    </row>
    <row r="50" spans="8:24" ht="15" customHeight="1" x14ac:dyDescent="0.25">
      <c r="H50" s="604" t="s">
        <v>612</v>
      </c>
      <c r="K50" s="83" t="s">
        <v>501</v>
      </c>
      <c r="L50" s="84" t="s">
        <v>502</v>
      </c>
      <c r="M50" s="85" t="s">
        <v>503</v>
      </c>
      <c r="N50" s="86" t="s">
        <v>501</v>
      </c>
      <c r="O50" s="87" t="s">
        <v>504</v>
      </c>
      <c r="P50" s="88" t="s">
        <v>505</v>
      </c>
      <c r="Q50" s="86">
        <v>161</v>
      </c>
      <c r="R50" s="88" t="s">
        <v>613</v>
      </c>
      <c r="S50" s="89" t="s">
        <v>493</v>
      </c>
      <c r="T50" s="90">
        <v>0.3</v>
      </c>
      <c r="U50" s="90">
        <v>0.3</v>
      </c>
      <c r="V50" s="90">
        <v>0.4</v>
      </c>
      <c r="W50" s="90">
        <v>0.5</v>
      </c>
      <c r="X50" s="162"/>
    </row>
    <row r="51" spans="8:24" x14ac:dyDescent="0.25">
      <c r="H51" s="604"/>
      <c r="K51" s="83" t="s">
        <v>483</v>
      </c>
      <c r="L51" s="84" t="s">
        <v>484</v>
      </c>
      <c r="M51" s="85" t="s">
        <v>485</v>
      </c>
      <c r="N51" s="86" t="s">
        <v>543</v>
      </c>
      <c r="O51" s="87" t="s">
        <v>544</v>
      </c>
      <c r="P51" s="88" t="s">
        <v>545</v>
      </c>
      <c r="Q51" s="86">
        <v>162</v>
      </c>
      <c r="R51" s="88" t="s">
        <v>614</v>
      </c>
      <c r="S51" s="89" t="s">
        <v>493</v>
      </c>
      <c r="T51" s="90">
        <v>0</v>
      </c>
      <c r="U51" s="90">
        <v>0</v>
      </c>
      <c r="V51" s="90">
        <v>0</v>
      </c>
      <c r="W51" s="90">
        <v>0</v>
      </c>
      <c r="X51" s="162"/>
    </row>
    <row r="52" spans="8:24" x14ac:dyDescent="0.25">
      <c r="H52" s="604"/>
      <c r="K52" s="83" t="s">
        <v>501</v>
      </c>
      <c r="L52" s="84" t="s">
        <v>502</v>
      </c>
      <c r="M52" s="85" t="s">
        <v>503</v>
      </c>
      <c r="N52" s="86" t="s">
        <v>615</v>
      </c>
      <c r="O52" s="87" t="s">
        <v>616</v>
      </c>
      <c r="P52" s="88" t="s">
        <v>617</v>
      </c>
      <c r="Q52" s="86" t="s">
        <v>618</v>
      </c>
      <c r="R52" s="88" t="s">
        <v>619</v>
      </c>
      <c r="S52" s="89" t="s">
        <v>493</v>
      </c>
      <c r="T52" s="90">
        <v>0.4</v>
      </c>
      <c r="U52" s="90">
        <v>0.4</v>
      </c>
      <c r="V52" s="90">
        <v>0.5</v>
      </c>
      <c r="W52" s="90">
        <v>0.6</v>
      </c>
      <c r="X52" s="162"/>
    </row>
    <row r="53" spans="8:24" x14ac:dyDescent="0.25">
      <c r="H53" s="604"/>
      <c r="K53" s="83" t="s">
        <v>483</v>
      </c>
      <c r="L53" s="84" t="s">
        <v>484</v>
      </c>
      <c r="M53" s="85" t="s">
        <v>485</v>
      </c>
      <c r="N53" s="86">
        <v>12</v>
      </c>
      <c r="O53" s="87" t="s">
        <v>494</v>
      </c>
      <c r="P53" s="88" t="s">
        <v>495</v>
      </c>
      <c r="Q53" s="86" t="s">
        <v>620</v>
      </c>
      <c r="R53" s="88" t="s">
        <v>621</v>
      </c>
      <c r="S53" s="89" t="s">
        <v>7</v>
      </c>
      <c r="T53" s="90">
        <v>0</v>
      </c>
      <c r="U53" s="90">
        <v>0.25</v>
      </c>
      <c r="V53" s="90">
        <v>0.5</v>
      </c>
      <c r="W53" s="90">
        <v>0.6</v>
      </c>
      <c r="X53" s="162"/>
    </row>
    <row r="54" spans="8:24" x14ac:dyDescent="0.25">
      <c r="K54" s="83" t="s">
        <v>483</v>
      </c>
      <c r="L54" s="84" t="s">
        <v>484</v>
      </c>
      <c r="M54" s="85" t="s">
        <v>485</v>
      </c>
      <c r="N54" s="86">
        <v>11</v>
      </c>
      <c r="O54" s="87" t="s">
        <v>486</v>
      </c>
      <c r="P54" s="88" t="s">
        <v>487</v>
      </c>
      <c r="Q54" s="86" t="s">
        <v>622</v>
      </c>
      <c r="R54" s="88" t="s">
        <v>623</v>
      </c>
      <c r="S54" s="89" t="s">
        <v>7</v>
      </c>
      <c r="T54" s="90">
        <v>0</v>
      </c>
      <c r="U54" s="90">
        <v>0.15</v>
      </c>
      <c r="V54" s="90">
        <v>0.25</v>
      </c>
      <c r="W54" s="90">
        <v>0.35</v>
      </c>
      <c r="X54" s="162"/>
    </row>
    <row r="55" spans="8:24" x14ac:dyDescent="0.25">
      <c r="K55" s="83" t="s">
        <v>483</v>
      </c>
      <c r="L55" s="84" t="s">
        <v>484</v>
      </c>
      <c r="M55" s="85" t="s">
        <v>485</v>
      </c>
      <c r="N55" s="86" t="s">
        <v>543</v>
      </c>
      <c r="O55" s="87" t="s">
        <v>544</v>
      </c>
      <c r="P55" s="88" t="s">
        <v>545</v>
      </c>
      <c r="Q55" s="86" t="s">
        <v>624</v>
      </c>
      <c r="R55" s="88" t="s">
        <v>625</v>
      </c>
      <c r="S55" s="89" t="s">
        <v>7</v>
      </c>
      <c r="T55" s="90">
        <v>0</v>
      </c>
      <c r="U55" s="90">
        <v>0.15</v>
      </c>
      <c r="V55" s="90">
        <v>0.25</v>
      </c>
      <c r="W55" s="90">
        <v>0.3</v>
      </c>
      <c r="X55" s="162"/>
    </row>
    <row r="56" spans="8:24" x14ac:dyDescent="0.25">
      <c r="K56" s="83" t="s">
        <v>501</v>
      </c>
      <c r="L56" s="84" t="s">
        <v>502</v>
      </c>
      <c r="M56" s="85" t="s">
        <v>503</v>
      </c>
      <c r="N56" s="86">
        <v>10</v>
      </c>
      <c r="O56" s="87" t="s">
        <v>537</v>
      </c>
      <c r="P56" s="88" t="s">
        <v>538</v>
      </c>
      <c r="Q56" s="86" t="s">
        <v>626</v>
      </c>
      <c r="R56" s="88" t="s">
        <v>627</v>
      </c>
      <c r="S56" s="89" t="s">
        <v>493</v>
      </c>
      <c r="T56" s="90">
        <v>0.3</v>
      </c>
      <c r="U56" s="90">
        <v>0.3</v>
      </c>
      <c r="V56" s="90">
        <v>0.4</v>
      </c>
      <c r="W56" s="90">
        <v>0.5</v>
      </c>
      <c r="X56" s="162"/>
    </row>
    <row r="57" spans="8:24" x14ac:dyDescent="0.25">
      <c r="K57" s="83" t="s">
        <v>483</v>
      </c>
      <c r="L57" s="84" t="s">
        <v>484</v>
      </c>
      <c r="M57" s="85" t="s">
        <v>485</v>
      </c>
      <c r="N57" s="86" t="s">
        <v>543</v>
      </c>
      <c r="O57" s="87" t="s">
        <v>544</v>
      </c>
      <c r="P57" s="88" t="s">
        <v>545</v>
      </c>
      <c r="Q57" s="86" t="s">
        <v>628</v>
      </c>
      <c r="R57" s="88" t="s">
        <v>629</v>
      </c>
      <c r="S57" s="89" t="s">
        <v>493</v>
      </c>
      <c r="T57" s="90">
        <v>0</v>
      </c>
      <c r="U57" s="90">
        <v>0</v>
      </c>
      <c r="V57" s="90">
        <v>0</v>
      </c>
      <c r="W57" s="90">
        <v>0</v>
      </c>
      <c r="X57" s="162"/>
    </row>
    <row r="58" spans="8:24" x14ac:dyDescent="0.25">
      <c r="K58" s="83" t="s">
        <v>483</v>
      </c>
      <c r="L58" s="84" t="s">
        <v>484</v>
      </c>
      <c r="M58" s="85" t="s">
        <v>485</v>
      </c>
      <c r="N58" s="86">
        <v>12</v>
      </c>
      <c r="O58" s="87" t="s">
        <v>494</v>
      </c>
      <c r="P58" s="88" t="s">
        <v>495</v>
      </c>
      <c r="Q58" s="86" t="s">
        <v>630</v>
      </c>
      <c r="R58" s="88" t="s">
        <v>631</v>
      </c>
      <c r="S58" s="89" t="s">
        <v>7</v>
      </c>
      <c r="T58" s="90">
        <v>0</v>
      </c>
      <c r="U58" s="90">
        <v>0.25</v>
      </c>
      <c r="V58" s="90">
        <v>0.5</v>
      </c>
      <c r="W58" s="90">
        <v>0.6</v>
      </c>
      <c r="X58" s="162"/>
    </row>
    <row r="59" spans="8:24" x14ac:dyDescent="0.25">
      <c r="K59" s="83" t="s">
        <v>483</v>
      </c>
      <c r="L59" s="84" t="s">
        <v>484</v>
      </c>
      <c r="M59" s="85" t="s">
        <v>485</v>
      </c>
      <c r="N59" s="86" t="s">
        <v>529</v>
      </c>
      <c r="O59" s="87" t="s">
        <v>530</v>
      </c>
      <c r="P59" s="88" t="s">
        <v>531</v>
      </c>
      <c r="Q59" s="86" t="s">
        <v>632</v>
      </c>
      <c r="R59" s="88" t="s">
        <v>633</v>
      </c>
      <c r="S59" s="89" t="s">
        <v>7</v>
      </c>
      <c r="T59" s="90">
        <v>0</v>
      </c>
      <c r="U59" s="90">
        <v>0.15</v>
      </c>
      <c r="V59" s="90">
        <v>0.25</v>
      </c>
      <c r="W59" s="90">
        <v>0.35</v>
      </c>
      <c r="X59" s="162"/>
    </row>
    <row r="60" spans="8:24" x14ac:dyDescent="0.25">
      <c r="K60" s="83" t="s">
        <v>483</v>
      </c>
      <c r="L60" s="84" t="s">
        <v>484</v>
      </c>
      <c r="M60" s="85" t="s">
        <v>485</v>
      </c>
      <c r="N60" s="86" t="s">
        <v>529</v>
      </c>
      <c r="O60" s="87" t="s">
        <v>530</v>
      </c>
      <c r="P60" s="88" t="s">
        <v>531</v>
      </c>
      <c r="Q60" s="86">
        <v>163</v>
      </c>
      <c r="R60" s="88" t="s">
        <v>634</v>
      </c>
      <c r="S60" s="89" t="s">
        <v>7</v>
      </c>
      <c r="T60" s="90">
        <v>0</v>
      </c>
      <c r="U60" s="90">
        <v>0.15</v>
      </c>
      <c r="V60" s="90">
        <v>0.25</v>
      </c>
      <c r="W60" s="90">
        <v>0.35</v>
      </c>
      <c r="X60" s="162"/>
    </row>
    <row r="61" spans="8:24" x14ac:dyDescent="0.25">
      <c r="K61" s="83" t="s">
        <v>501</v>
      </c>
      <c r="L61" s="84" t="s">
        <v>502</v>
      </c>
      <c r="M61" s="85" t="s">
        <v>503</v>
      </c>
      <c r="N61" s="86" t="s">
        <v>483</v>
      </c>
      <c r="O61" s="87" t="s">
        <v>517</v>
      </c>
      <c r="P61" s="88" t="s">
        <v>518</v>
      </c>
      <c r="Q61" s="86" t="s">
        <v>635</v>
      </c>
      <c r="R61" s="88" t="s">
        <v>636</v>
      </c>
      <c r="S61" s="89" t="s">
        <v>493</v>
      </c>
      <c r="T61" s="90">
        <v>0.3</v>
      </c>
      <c r="U61" s="90">
        <v>0.3</v>
      </c>
      <c r="V61" s="90">
        <v>0.4</v>
      </c>
      <c r="W61" s="90">
        <v>0.5</v>
      </c>
      <c r="X61" s="162"/>
    </row>
    <row r="62" spans="8:24" x14ac:dyDescent="0.25">
      <c r="K62" s="83" t="s">
        <v>483</v>
      </c>
      <c r="L62" s="84" t="s">
        <v>484</v>
      </c>
      <c r="M62" s="85" t="s">
        <v>485</v>
      </c>
      <c r="N62" s="86" t="s">
        <v>543</v>
      </c>
      <c r="O62" s="87" t="s">
        <v>544</v>
      </c>
      <c r="P62" s="88" t="s">
        <v>545</v>
      </c>
      <c r="Q62" s="86" t="s">
        <v>637</v>
      </c>
      <c r="R62" s="88" t="s">
        <v>638</v>
      </c>
      <c r="S62" s="89" t="s">
        <v>493</v>
      </c>
      <c r="T62" s="90">
        <v>0</v>
      </c>
      <c r="U62" s="90">
        <v>0</v>
      </c>
      <c r="V62" s="90">
        <v>0</v>
      </c>
      <c r="W62" s="90">
        <v>0</v>
      </c>
      <c r="X62" s="162"/>
    </row>
    <row r="63" spans="8:24" x14ac:dyDescent="0.25">
      <c r="K63" s="83" t="s">
        <v>483</v>
      </c>
      <c r="L63" s="84" t="s">
        <v>484</v>
      </c>
      <c r="M63" s="85" t="s">
        <v>485</v>
      </c>
      <c r="N63" s="86">
        <v>11</v>
      </c>
      <c r="O63" s="87" t="s">
        <v>486</v>
      </c>
      <c r="P63" s="88" t="s">
        <v>487</v>
      </c>
      <c r="Q63" s="86" t="s">
        <v>639</v>
      </c>
      <c r="R63" s="88" t="s">
        <v>640</v>
      </c>
      <c r="S63" s="89" t="s">
        <v>7</v>
      </c>
      <c r="T63" s="90">
        <v>0</v>
      </c>
      <c r="U63" s="90">
        <v>0.15</v>
      </c>
      <c r="V63" s="90">
        <v>0.25</v>
      </c>
      <c r="W63" s="90">
        <v>0.35</v>
      </c>
      <c r="X63" s="162"/>
    </row>
    <row r="64" spans="8:24" x14ac:dyDescent="0.25">
      <c r="K64" s="83" t="s">
        <v>501</v>
      </c>
      <c r="L64" s="84" t="s">
        <v>502</v>
      </c>
      <c r="M64" s="85" t="s">
        <v>503</v>
      </c>
      <c r="N64" s="86" t="s">
        <v>483</v>
      </c>
      <c r="O64" s="87" t="s">
        <v>517</v>
      </c>
      <c r="P64" s="88" t="s">
        <v>518</v>
      </c>
      <c r="Q64" s="86" t="s">
        <v>641</v>
      </c>
      <c r="R64" s="88" t="s">
        <v>642</v>
      </c>
      <c r="S64" s="89" t="s">
        <v>493</v>
      </c>
      <c r="T64" s="90">
        <v>0.3</v>
      </c>
      <c r="U64" s="90">
        <v>0.3</v>
      </c>
      <c r="V64" s="90">
        <v>0.4</v>
      </c>
      <c r="W64" s="90">
        <v>0.5</v>
      </c>
      <c r="X64" s="162"/>
    </row>
    <row r="65" spans="11:24" x14ac:dyDescent="0.25">
      <c r="K65" s="83" t="s">
        <v>483</v>
      </c>
      <c r="L65" s="84" t="s">
        <v>484</v>
      </c>
      <c r="M65" s="85" t="s">
        <v>485</v>
      </c>
      <c r="N65" s="86">
        <v>11</v>
      </c>
      <c r="O65" s="87" t="s">
        <v>486</v>
      </c>
      <c r="P65" s="88" t="s">
        <v>487</v>
      </c>
      <c r="Q65" s="86" t="s">
        <v>643</v>
      </c>
      <c r="R65" s="88" t="s">
        <v>644</v>
      </c>
      <c r="S65" s="89" t="s">
        <v>7</v>
      </c>
      <c r="T65" s="90">
        <v>0</v>
      </c>
      <c r="U65" s="90">
        <v>0.15</v>
      </c>
      <c r="V65" s="90">
        <v>0.25</v>
      </c>
      <c r="W65" s="90">
        <v>0.35</v>
      </c>
      <c r="X65" s="162"/>
    </row>
    <row r="66" spans="11:24" x14ac:dyDescent="0.25">
      <c r="K66" s="83" t="s">
        <v>501</v>
      </c>
      <c r="L66" s="84" t="s">
        <v>502</v>
      </c>
      <c r="M66" s="85" t="s">
        <v>503</v>
      </c>
      <c r="N66" s="86" t="s">
        <v>501</v>
      </c>
      <c r="O66" s="87" t="s">
        <v>504</v>
      </c>
      <c r="P66" s="88" t="s">
        <v>505</v>
      </c>
      <c r="Q66" s="86" t="s">
        <v>645</v>
      </c>
      <c r="R66" s="88" t="s">
        <v>646</v>
      </c>
      <c r="S66" s="89" t="s">
        <v>493</v>
      </c>
      <c r="T66" s="90">
        <v>0.3</v>
      </c>
      <c r="U66" s="90">
        <v>0.3</v>
      </c>
      <c r="V66" s="90">
        <v>0.4</v>
      </c>
      <c r="W66" s="90">
        <v>0.5</v>
      </c>
      <c r="X66" s="162"/>
    </row>
    <row r="67" spans="11:24" x14ac:dyDescent="0.25">
      <c r="K67" s="83" t="s">
        <v>501</v>
      </c>
      <c r="L67" s="84" t="s">
        <v>502</v>
      </c>
      <c r="M67" s="85" t="s">
        <v>503</v>
      </c>
      <c r="N67" s="86" t="s">
        <v>569</v>
      </c>
      <c r="O67" s="87" t="s">
        <v>570</v>
      </c>
      <c r="P67" s="88" t="s">
        <v>571</v>
      </c>
      <c r="Q67" s="86" t="s">
        <v>647</v>
      </c>
      <c r="R67" s="88" t="s">
        <v>648</v>
      </c>
      <c r="S67" s="89" t="s">
        <v>493</v>
      </c>
      <c r="T67" s="90">
        <v>0.3</v>
      </c>
      <c r="U67" s="90">
        <v>0.3</v>
      </c>
      <c r="V67" s="90">
        <v>0.4</v>
      </c>
      <c r="W67" s="90">
        <v>0.5</v>
      </c>
      <c r="X67" s="162"/>
    </row>
    <row r="68" spans="11:24" x14ac:dyDescent="0.25">
      <c r="K68" s="83" t="s">
        <v>483</v>
      </c>
      <c r="L68" s="84" t="s">
        <v>484</v>
      </c>
      <c r="M68" s="85" t="s">
        <v>485</v>
      </c>
      <c r="N68" s="86">
        <v>12</v>
      </c>
      <c r="O68" s="87" t="s">
        <v>494</v>
      </c>
      <c r="P68" s="88" t="s">
        <v>495</v>
      </c>
      <c r="Q68" s="86" t="s">
        <v>649</v>
      </c>
      <c r="R68" s="88" t="s">
        <v>650</v>
      </c>
      <c r="S68" s="89" t="s">
        <v>7</v>
      </c>
      <c r="T68" s="90">
        <v>0</v>
      </c>
      <c r="U68" s="90">
        <v>0.25</v>
      </c>
      <c r="V68" s="90">
        <v>0.5</v>
      </c>
      <c r="W68" s="90">
        <v>0.6</v>
      </c>
      <c r="X68" s="162"/>
    </row>
    <row r="69" spans="11:24" x14ac:dyDescent="0.25">
      <c r="K69" s="83" t="s">
        <v>483</v>
      </c>
      <c r="L69" s="84" t="s">
        <v>484</v>
      </c>
      <c r="M69" s="85" t="s">
        <v>485</v>
      </c>
      <c r="N69" s="86" t="s">
        <v>543</v>
      </c>
      <c r="O69" s="87" t="s">
        <v>544</v>
      </c>
      <c r="P69" s="88" t="s">
        <v>545</v>
      </c>
      <c r="Q69" s="86">
        <v>164</v>
      </c>
      <c r="R69" s="88" t="s">
        <v>651</v>
      </c>
      <c r="S69" s="89" t="s">
        <v>493</v>
      </c>
      <c r="T69" s="90">
        <v>0</v>
      </c>
      <c r="U69" s="90">
        <v>0</v>
      </c>
      <c r="V69" s="90">
        <v>0</v>
      </c>
      <c r="W69" s="90">
        <v>0</v>
      </c>
      <c r="X69" s="162"/>
    </row>
    <row r="70" spans="11:24" x14ac:dyDescent="0.25">
      <c r="K70" s="83" t="s">
        <v>483</v>
      </c>
      <c r="L70" s="84" t="s">
        <v>484</v>
      </c>
      <c r="M70" s="85" t="s">
        <v>485</v>
      </c>
      <c r="N70" s="86">
        <v>12</v>
      </c>
      <c r="O70" s="87" t="s">
        <v>494</v>
      </c>
      <c r="P70" s="88" t="s">
        <v>495</v>
      </c>
      <c r="Q70" s="86" t="s">
        <v>652</v>
      </c>
      <c r="R70" s="88" t="s">
        <v>653</v>
      </c>
      <c r="S70" s="89" t="s">
        <v>493</v>
      </c>
      <c r="T70" s="90">
        <v>0</v>
      </c>
      <c r="U70" s="90">
        <v>0</v>
      </c>
      <c r="V70" s="90">
        <v>0</v>
      </c>
      <c r="W70" s="90">
        <v>0</v>
      </c>
      <c r="X70" s="162"/>
    </row>
    <row r="71" spans="11:24" x14ac:dyDescent="0.25">
      <c r="K71" s="83" t="s">
        <v>501</v>
      </c>
      <c r="L71" s="84" t="s">
        <v>502</v>
      </c>
      <c r="M71" s="85" t="s">
        <v>503</v>
      </c>
      <c r="N71" s="86" t="s">
        <v>523</v>
      </c>
      <c r="O71" s="87" t="s">
        <v>524</v>
      </c>
      <c r="P71" s="88" t="s">
        <v>525</v>
      </c>
      <c r="Q71" s="86">
        <v>197</v>
      </c>
      <c r="R71" s="88" t="s">
        <v>654</v>
      </c>
      <c r="S71" s="89" t="s">
        <v>493</v>
      </c>
      <c r="T71" s="90">
        <v>0.3</v>
      </c>
      <c r="U71" s="90">
        <v>0.3</v>
      </c>
      <c r="V71" s="90">
        <v>0.4</v>
      </c>
      <c r="W71" s="90">
        <v>0.5</v>
      </c>
      <c r="X71" s="162"/>
    </row>
    <row r="72" spans="11:24" x14ac:dyDescent="0.25">
      <c r="K72" s="83" t="s">
        <v>501</v>
      </c>
      <c r="L72" s="84" t="s">
        <v>502</v>
      </c>
      <c r="M72" s="85" t="s">
        <v>503</v>
      </c>
      <c r="N72" s="86" t="s">
        <v>569</v>
      </c>
      <c r="O72" s="87" t="s">
        <v>570</v>
      </c>
      <c r="P72" s="88" t="s">
        <v>571</v>
      </c>
      <c r="Q72" s="86">
        <v>165</v>
      </c>
      <c r="R72" s="88" t="s">
        <v>655</v>
      </c>
      <c r="S72" s="89" t="s">
        <v>493</v>
      </c>
      <c r="T72" s="90">
        <v>0.3</v>
      </c>
      <c r="U72" s="90">
        <v>0.3</v>
      </c>
      <c r="V72" s="90">
        <v>0.4</v>
      </c>
      <c r="W72" s="90">
        <v>0.5</v>
      </c>
      <c r="X72" s="162"/>
    </row>
    <row r="73" spans="11:24" x14ac:dyDescent="0.25">
      <c r="K73" s="83" t="s">
        <v>501</v>
      </c>
      <c r="L73" s="84" t="s">
        <v>502</v>
      </c>
      <c r="M73" s="85" t="s">
        <v>503</v>
      </c>
      <c r="N73" s="86" t="s">
        <v>548</v>
      </c>
      <c r="O73" s="87" t="s">
        <v>549</v>
      </c>
      <c r="P73" s="88" t="s">
        <v>550</v>
      </c>
      <c r="Q73" s="86" t="s">
        <v>656</v>
      </c>
      <c r="R73" s="88" t="s">
        <v>657</v>
      </c>
      <c r="S73" s="89" t="s">
        <v>493</v>
      </c>
      <c r="T73" s="90">
        <v>0.3</v>
      </c>
      <c r="U73" s="90">
        <v>0.3</v>
      </c>
      <c r="V73" s="90">
        <v>0.4</v>
      </c>
      <c r="W73" s="90">
        <v>0.5</v>
      </c>
      <c r="X73" s="162"/>
    </row>
    <row r="74" spans="11:24" x14ac:dyDescent="0.25">
      <c r="K74" s="83" t="s">
        <v>483</v>
      </c>
      <c r="L74" s="84" t="s">
        <v>484</v>
      </c>
      <c r="M74" s="85" t="s">
        <v>485</v>
      </c>
      <c r="N74" s="86" t="s">
        <v>529</v>
      </c>
      <c r="O74" s="87" t="s">
        <v>530</v>
      </c>
      <c r="P74" s="88" t="s">
        <v>531</v>
      </c>
      <c r="Q74" s="86" t="s">
        <v>658</v>
      </c>
      <c r="R74" s="88" t="s">
        <v>659</v>
      </c>
      <c r="S74" s="89" t="s">
        <v>7</v>
      </c>
      <c r="T74" s="90">
        <v>0</v>
      </c>
      <c r="U74" s="90">
        <v>0</v>
      </c>
      <c r="V74" s="90">
        <v>0</v>
      </c>
      <c r="W74" s="90">
        <v>0</v>
      </c>
      <c r="X74" s="162"/>
    </row>
    <row r="75" spans="11:24" x14ac:dyDescent="0.25">
      <c r="K75" s="83" t="s">
        <v>483</v>
      </c>
      <c r="L75" s="84" t="s">
        <v>484</v>
      </c>
      <c r="M75" s="85" t="s">
        <v>485</v>
      </c>
      <c r="N75" s="86" t="s">
        <v>529</v>
      </c>
      <c r="O75" s="87" t="s">
        <v>530</v>
      </c>
      <c r="P75" s="88" t="s">
        <v>531</v>
      </c>
      <c r="Q75" s="86" t="s">
        <v>660</v>
      </c>
      <c r="R75" s="88" t="s">
        <v>661</v>
      </c>
      <c r="S75" s="89" t="s">
        <v>7</v>
      </c>
      <c r="T75" s="90">
        <v>0</v>
      </c>
      <c r="U75" s="90">
        <v>0.15</v>
      </c>
      <c r="V75" s="90">
        <v>0.25</v>
      </c>
      <c r="W75" s="90">
        <v>0.35</v>
      </c>
      <c r="X75" s="162"/>
    </row>
    <row r="76" spans="11:24" x14ac:dyDescent="0.25">
      <c r="K76" s="83" t="s">
        <v>501</v>
      </c>
      <c r="L76" s="84" t="s">
        <v>502</v>
      </c>
      <c r="M76" s="85" t="s">
        <v>503</v>
      </c>
      <c r="N76" s="86" t="s">
        <v>501</v>
      </c>
      <c r="O76" s="87" t="s">
        <v>504</v>
      </c>
      <c r="P76" s="88" t="s">
        <v>505</v>
      </c>
      <c r="Q76" s="86">
        <v>166</v>
      </c>
      <c r="R76" s="88" t="s">
        <v>662</v>
      </c>
      <c r="S76" s="89" t="s">
        <v>493</v>
      </c>
      <c r="T76" s="90">
        <v>0.3</v>
      </c>
      <c r="U76" s="90">
        <v>0.3</v>
      </c>
      <c r="V76" s="90">
        <v>0.4</v>
      </c>
      <c r="W76" s="90">
        <v>0.5</v>
      </c>
      <c r="X76" s="162"/>
    </row>
    <row r="77" spans="11:24" x14ac:dyDescent="0.25">
      <c r="K77" s="83" t="s">
        <v>501</v>
      </c>
      <c r="L77" s="84" t="s">
        <v>502</v>
      </c>
      <c r="M77" s="85" t="s">
        <v>503</v>
      </c>
      <c r="N77" s="86" t="s">
        <v>523</v>
      </c>
      <c r="O77" s="87" t="s">
        <v>524</v>
      </c>
      <c r="P77" s="88" t="s">
        <v>525</v>
      </c>
      <c r="Q77" s="86" t="s">
        <v>663</v>
      </c>
      <c r="R77" s="88" t="s">
        <v>664</v>
      </c>
      <c r="S77" s="89" t="s">
        <v>493</v>
      </c>
      <c r="T77" s="90">
        <v>0.3</v>
      </c>
      <c r="U77" s="90">
        <v>0.3</v>
      </c>
      <c r="V77" s="90">
        <v>0.4</v>
      </c>
      <c r="W77" s="90">
        <v>0.5</v>
      </c>
      <c r="X77" s="162"/>
    </row>
    <row r="78" spans="11:24" x14ac:dyDescent="0.25">
      <c r="K78" s="83" t="s">
        <v>501</v>
      </c>
      <c r="L78" s="84" t="s">
        <v>502</v>
      </c>
      <c r="M78" s="85" t="s">
        <v>503</v>
      </c>
      <c r="N78" s="86" t="s">
        <v>483</v>
      </c>
      <c r="O78" s="87" t="s">
        <v>517</v>
      </c>
      <c r="P78" s="88" t="s">
        <v>518</v>
      </c>
      <c r="Q78" s="86" t="s">
        <v>665</v>
      </c>
      <c r="R78" s="88" t="s">
        <v>666</v>
      </c>
      <c r="S78" s="89" t="s">
        <v>493</v>
      </c>
      <c r="T78" s="90">
        <v>0.3</v>
      </c>
      <c r="U78" s="90">
        <v>0.3</v>
      </c>
      <c r="V78" s="90">
        <v>0.4</v>
      </c>
      <c r="W78" s="90">
        <v>0.5</v>
      </c>
      <c r="X78" s="162"/>
    </row>
    <row r="79" spans="11:24" x14ac:dyDescent="0.25">
      <c r="K79" s="83" t="s">
        <v>501</v>
      </c>
      <c r="L79" s="84" t="s">
        <v>502</v>
      </c>
      <c r="M79" s="85" t="s">
        <v>503</v>
      </c>
      <c r="N79" s="86" t="s">
        <v>501</v>
      </c>
      <c r="O79" s="87" t="s">
        <v>504</v>
      </c>
      <c r="P79" s="88" t="s">
        <v>505</v>
      </c>
      <c r="Q79" s="86" t="s">
        <v>667</v>
      </c>
      <c r="R79" s="88" t="s">
        <v>668</v>
      </c>
      <c r="S79" s="89" t="s">
        <v>493</v>
      </c>
      <c r="T79" s="90">
        <v>0.3</v>
      </c>
      <c r="U79" s="90">
        <v>0.3</v>
      </c>
      <c r="V79" s="90">
        <v>0.4</v>
      </c>
      <c r="W79" s="90">
        <v>0.5</v>
      </c>
      <c r="X79" s="162"/>
    </row>
    <row r="80" spans="11:24" x14ac:dyDescent="0.25">
      <c r="K80" s="83" t="s">
        <v>501</v>
      </c>
      <c r="L80" s="84" t="s">
        <v>502</v>
      </c>
      <c r="M80" s="85" t="s">
        <v>503</v>
      </c>
      <c r="N80" s="86" t="s">
        <v>548</v>
      </c>
      <c r="O80" s="87" t="s">
        <v>549</v>
      </c>
      <c r="P80" s="88" t="s">
        <v>550</v>
      </c>
      <c r="Q80" s="86" t="s">
        <v>669</v>
      </c>
      <c r="R80" s="88" t="s">
        <v>670</v>
      </c>
      <c r="S80" s="89" t="s">
        <v>493</v>
      </c>
      <c r="T80" s="90">
        <v>0.3</v>
      </c>
      <c r="U80" s="90">
        <v>0.3</v>
      </c>
      <c r="V80" s="90">
        <v>0.4</v>
      </c>
      <c r="W80" s="90">
        <v>0.5</v>
      </c>
      <c r="X80" s="162"/>
    </row>
    <row r="81" spans="11:24" x14ac:dyDescent="0.25">
      <c r="K81" s="83" t="s">
        <v>501</v>
      </c>
      <c r="L81" s="84" t="s">
        <v>502</v>
      </c>
      <c r="M81" s="85" t="s">
        <v>503</v>
      </c>
      <c r="N81" s="86" t="s">
        <v>483</v>
      </c>
      <c r="O81" s="87" t="s">
        <v>517</v>
      </c>
      <c r="P81" s="88" t="s">
        <v>518</v>
      </c>
      <c r="Q81" s="86" t="s">
        <v>671</v>
      </c>
      <c r="R81" s="88" t="s">
        <v>672</v>
      </c>
      <c r="S81" s="89" t="s">
        <v>493</v>
      </c>
      <c r="T81" s="90">
        <v>0.3</v>
      </c>
      <c r="U81" s="90">
        <v>0.3</v>
      </c>
      <c r="V81" s="90">
        <v>0.4</v>
      </c>
      <c r="W81" s="90">
        <v>0.5</v>
      </c>
      <c r="X81" s="162"/>
    </row>
    <row r="82" spans="11:24" x14ac:dyDescent="0.25">
      <c r="K82" s="83" t="s">
        <v>501</v>
      </c>
      <c r="L82" s="84" t="s">
        <v>502</v>
      </c>
      <c r="M82" s="85" t="s">
        <v>503</v>
      </c>
      <c r="N82" s="86" t="s">
        <v>501</v>
      </c>
      <c r="O82" s="87" t="s">
        <v>504</v>
      </c>
      <c r="P82" s="88" t="s">
        <v>505</v>
      </c>
      <c r="Q82" s="86" t="s">
        <v>673</v>
      </c>
      <c r="R82" s="88" t="s">
        <v>674</v>
      </c>
      <c r="S82" s="89" t="s">
        <v>493</v>
      </c>
      <c r="T82" s="90">
        <v>0.3</v>
      </c>
      <c r="U82" s="90">
        <v>0.3</v>
      </c>
      <c r="V82" s="90">
        <v>0.4</v>
      </c>
      <c r="W82" s="90">
        <v>0.5</v>
      </c>
      <c r="X82" s="162"/>
    </row>
    <row r="83" spans="11:24" x14ac:dyDescent="0.25">
      <c r="K83" s="83" t="s">
        <v>501</v>
      </c>
      <c r="L83" s="84" t="s">
        <v>502</v>
      </c>
      <c r="M83" s="85" t="s">
        <v>503</v>
      </c>
      <c r="N83" s="86" t="s">
        <v>615</v>
      </c>
      <c r="O83" s="87" t="s">
        <v>616</v>
      </c>
      <c r="P83" s="88" t="s">
        <v>617</v>
      </c>
      <c r="Q83" s="86" t="s">
        <v>675</v>
      </c>
      <c r="R83" s="88" t="s">
        <v>676</v>
      </c>
      <c r="S83" s="89" t="s">
        <v>493</v>
      </c>
      <c r="T83" s="90">
        <v>0.4</v>
      </c>
      <c r="U83" s="90">
        <v>0.4</v>
      </c>
      <c r="V83" s="90">
        <v>0.5</v>
      </c>
      <c r="W83" s="90">
        <v>0.6</v>
      </c>
      <c r="X83" s="162"/>
    </row>
    <row r="84" spans="11:24" x14ac:dyDescent="0.25">
      <c r="K84" s="83" t="s">
        <v>483</v>
      </c>
      <c r="L84" s="84" t="s">
        <v>484</v>
      </c>
      <c r="M84" s="85" t="s">
        <v>485</v>
      </c>
      <c r="N84" s="86" t="s">
        <v>543</v>
      </c>
      <c r="O84" s="87" t="s">
        <v>544</v>
      </c>
      <c r="P84" s="88" t="s">
        <v>545</v>
      </c>
      <c r="Q84" s="86" t="s">
        <v>677</v>
      </c>
      <c r="R84" s="88" t="s">
        <v>678</v>
      </c>
      <c r="S84" s="89" t="s">
        <v>493</v>
      </c>
      <c r="T84" s="90">
        <v>0</v>
      </c>
      <c r="U84" s="90">
        <v>0</v>
      </c>
      <c r="V84" s="90">
        <v>0</v>
      </c>
      <c r="W84" s="90">
        <v>0</v>
      </c>
      <c r="X84" s="162"/>
    </row>
    <row r="85" spans="11:24" x14ac:dyDescent="0.25">
      <c r="K85" s="83" t="s">
        <v>501</v>
      </c>
      <c r="L85" s="84" t="s">
        <v>502</v>
      </c>
      <c r="M85" s="85" t="s">
        <v>503</v>
      </c>
      <c r="N85" s="86" t="s">
        <v>548</v>
      </c>
      <c r="O85" s="87" t="s">
        <v>549</v>
      </c>
      <c r="P85" s="88" t="s">
        <v>550</v>
      </c>
      <c r="Q85" s="86" t="s">
        <v>679</v>
      </c>
      <c r="R85" s="88" t="s">
        <v>680</v>
      </c>
      <c r="S85" s="89" t="s">
        <v>493</v>
      </c>
      <c r="T85" s="90">
        <v>0.4</v>
      </c>
      <c r="U85" s="90">
        <v>0.4</v>
      </c>
      <c r="V85" s="90">
        <v>0.5</v>
      </c>
      <c r="W85" s="90">
        <v>0.6</v>
      </c>
      <c r="X85" s="162"/>
    </row>
    <row r="86" spans="11:24" x14ac:dyDescent="0.25">
      <c r="K86" s="83" t="s">
        <v>501</v>
      </c>
      <c r="L86" s="84" t="s">
        <v>502</v>
      </c>
      <c r="M86" s="85" t="s">
        <v>503</v>
      </c>
      <c r="N86" s="86" t="s">
        <v>501</v>
      </c>
      <c r="O86" s="87" t="s">
        <v>504</v>
      </c>
      <c r="P86" s="88" t="s">
        <v>505</v>
      </c>
      <c r="Q86" s="86" t="s">
        <v>681</v>
      </c>
      <c r="R86" s="88" t="s">
        <v>682</v>
      </c>
      <c r="S86" s="89" t="s">
        <v>493</v>
      </c>
      <c r="T86" s="90">
        <v>0.3</v>
      </c>
      <c r="U86" s="90">
        <v>0.3</v>
      </c>
      <c r="V86" s="90">
        <v>0.4</v>
      </c>
      <c r="W86" s="90">
        <v>0.5</v>
      </c>
      <c r="X86" s="162"/>
    </row>
    <row r="87" spans="11:24" x14ac:dyDescent="0.25">
      <c r="K87" s="83" t="s">
        <v>483</v>
      </c>
      <c r="L87" s="84" t="s">
        <v>484</v>
      </c>
      <c r="M87" s="85" t="s">
        <v>485</v>
      </c>
      <c r="N87" s="86" t="s">
        <v>543</v>
      </c>
      <c r="O87" s="87" t="s">
        <v>544</v>
      </c>
      <c r="P87" s="88" t="s">
        <v>545</v>
      </c>
      <c r="Q87" s="86">
        <v>208</v>
      </c>
      <c r="R87" s="88" t="s">
        <v>683</v>
      </c>
      <c r="S87" s="89" t="s">
        <v>493</v>
      </c>
      <c r="T87" s="90">
        <v>0</v>
      </c>
      <c r="U87" s="90">
        <v>0</v>
      </c>
      <c r="V87" s="90">
        <v>0</v>
      </c>
      <c r="W87" s="90">
        <v>0</v>
      </c>
      <c r="X87" s="162"/>
    </row>
    <row r="88" spans="11:24" x14ac:dyDescent="0.25">
      <c r="K88" s="83" t="s">
        <v>483</v>
      </c>
      <c r="L88" s="84" t="s">
        <v>484</v>
      </c>
      <c r="M88" s="85" t="s">
        <v>485</v>
      </c>
      <c r="N88" s="86" t="s">
        <v>543</v>
      </c>
      <c r="O88" s="87" t="s">
        <v>544</v>
      </c>
      <c r="P88" s="88" t="s">
        <v>545</v>
      </c>
      <c r="Q88" s="86" t="s">
        <v>684</v>
      </c>
      <c r="R88" s="88" t="s">
        <v>685</v>
      </c>
      <c r="S88" s="89" t="s">
        <v>493</v>
      </c>
      <c r="T88" s="90">
        <v>0</v>
      </c>
      <c r="U88" s="90">
        <v>0</v>
      </c>
      <c r="V88" s="90">
        <v>0</v>
      </c>
      <c r="W88" s="90">
        <v>0</v>
      </c>
      <c r="X88" s="162"/>
    </row>
    <row r="89" spans="11:24" x14ac:dyDescent="0.25">
      <c r="K89" s="83" t="s">
        <v>501</v>
      </c>
      <c r="L89" s="84" t="s">
        <v>502</v>
      </c>
      <c r="M89" s="85" t="s">
        <v>503</v>
      </c>
      <c r="N89" s="86">
        <v>10</v>
      </c>
      <c r="O89" s="87" t="s">
        <v>537</v>
      </c>
      <c r="P89" s="88" t="s">
        <v>538</v>
      </c>
      <c r="Q89" s="86" t="s">
        <v>686</v>
      </c>
      <c r="R89" s="88" t="s">
        <v>687</v>
      </c>
      <c r="S89" s="89" t="s">
        <v>493</v>
      </c>
      <c r="T89" s="90">
        <v>0.3</v>
      </c>
      <c r="U89" s="90">
        <v>0.3</v>
      </c>
      <c r="V89" s="90">
        <v>0.4</v>
      </c>
      <c r="W89" s="90">
        <v>0.5</v>
      </c>
      <c r="X89" s="162"/>
    </row>
    <row r="90" spans="11:24" x14ac:dyDescent="0.25">
      <c r="K90" s="83" t="s">
        <v>501</v>
      </c>
      <c r="L90" s="84" t="s">
        <v>502</v>
      </c>
      <c r="M90" s="85" t="s">
        <v>503</v>
      </c>
      <c r="N90" s="86" t="s">
        <v>569</v>
      </c>
      <c r="O90" s="87" t="s">
        <v>570</v>
      </c>
      <c r="P90" s="88" t="s">
        <v>571</v>
      </c>
      <c r="Q90" s="86" t="s">
        <v>688</v>
      </c>
      <c r="R90" s="88" t="s">
        <v>689</v>
      </c>
      <c r="S90" s="89" t="s">
        <v>493</v>
      </c>
      <c r="T90" s="90">
        <v>0.3</v>
      </c>
      <c r="U90" s="90">
        <v>0.3</v>
      </c>
      <c r="V90" s="90">
        <v>0.4</v>
      </c>
      <c r="W90" s="90">
        <v>0.5</v>
      </c>
      <c r="X90" s="162"/>
    </row>
    <row r="91" spans="11:24" x14ac:dyDescent="0.25">
      <c r="K91" s="83" t="s">
        <v>501</v>
      </c>
      <c r="L91" s="84" t="s">
        <v>502</v>
      </c>
      <c r="M91" s="85" t="s">
        <v>503</v>
      </c>
      <c r="N91" s="86" t="s">
        <v>483</v>
      </c>
      <c r="O91" s="87" t="s">
        <v>517</v>
      </c>
      <c r="P91" s="88" t="s">
        <v>518</v>
      </c>
      <c r="Q91" s="86">
        <v>167</v>
      </c>
      <c r="R91" s="88" t="s">
        <v>690</v>
      </c>
      <c r="S91" s="89" t="s">
        <v>493</v>
      </c>
      <c r="T91" s="90">
        <v>0.3</v>
      </c>
      <c r="U91" s="90">
        <v>0.3</v>
      </c>
      <c r="V91" s="90">
        <v>0.4</v>
      </c>
      <c r="W91" s="90">
        <v>0.5</v>
      </c>
      <c r="X91" s="162"/>
    </row>
    <row r="92" spans="11:24" x14ac:dyDescent="0.25">
      <c r="K92" s="83" t="s">
        <v>501</v>
      </c>
      <c r="L92" s="84" t="s">
        <v>502</v>
      </c>
      <c r="M92" s="85" t="s">
        <v>503</v>
      </c>
      <c r="N92" s="86" t="s">
        <v>548</v>
      </c>
      <c r="O92" s="87" t="s">
        <v>549</v>
      </c>
      <c r="P92" s="88" t="s">
        <v>550</v>
      </c>
      <c r="Q92" s="86" t="s">
        <v>691</v>
      </c>
      <c r="R92" s="88" t="s">
        <v>692</v>
      </c>
      <c r="S92" s="89" t="s">
        <v>493</v>
      </c>
      <c r="T92" s="90">
        <v>0.4</v>
      </c>
      <c r="U92" s="90">
        <v>0.4</v>
      </c>
      <c r="V92" s="90">
        <v>0.5</v>
      </c>
      <c r="W92" s="90">
        <v>0.6</v>
      </c>
      <c r="X92" s="162"/>
    </row>
    <row r="93" spans="11:24" x14ac:dyDescent="0.25">
      <c r="K93" s="83" t="s">
        <v>483</v>
      </c>
      <c r="L93" s="84" t="s">
        <v>484</v>
      </c>
      <c r="M93" s="85" t="s">
        <v>485</v>
      </c>
      <c r="N93" s="86" t="s">
        <v>543</v>
      </c>
      <c r="O93" s="87" t="s">
        <v>544</v>
      </c>
      <c r="P93" s="88" t="s">
        <v>545</v>
      </c>
      <c r="Q93" s="86" t="s">
        <v>693</v>
      </c>
      <c r="R93" s="88" t="s">
        <v>694</v>
      </c>
      <c r="S93" s="89" t="s">
        <v>493</v>
      </c>
      <c r="T93" s="90">
        <v>0</v>
      </c>
      <c r="U93" s="90">
        <v>0</v>
      </c>
      <c r="V93" s="90">
        <v>0</v>
      </c>
      <c r="W93" s="90">
        <v>0</v>
      </c>
      <c r="X93" s="162"/>
    </row>
    <row r="94" spans="11:24" x14ac:dyDescent="0.25">
      <c r="K94" s="83" t="s">
        <v>501</v>
      </c>
      <c r="L94" s="84" t="s">
        <v>502</v>
      </c>
      <c r="M94" s="85" t="s">
        <v>503</v>
      </c>
      <c r="N94" s="86" t="s">
        <v>483</v>
      </c>
      <c r="O94" s="87" t="s">
        <v>517</v>
      </c>
      <c r="P94" s="88" t="s">
        <v>518</v>
      </c>
      <c r="Q94" s="86" t="s">
        <v>695</v>
      </c>
      <c r="R94" s="88" t="s">
        <v>696</v>
      </c>
      <c r="S94" s="89" t="s">
        <v>493</v>
      </c>
      <c r="T94" s="90">
        <v>0.3</v>
      </c>
      <c r="U94" s="90">
        <v>0.3</v>
      </c>
      <c r="V94" s="90">
        <v>0.4</v>
      </c>
      <c r="W94" s="90">
        <v>0.5</v>
      </c>
      <c r="X94" s="162"/>
    </row>
    <row r="95" spans="11:24" x14ac:dyDescent="0.25">
      <c r="K95" s="83" t="s">
        <v>501</v>
      </c>
      <c r="L95" s="84" t="s">
        <v>502</v>
      </c>
      <c r="M95" s="85" t="s">
        <v>503</v>
      </c>
      <c r="N95" s="86" t="s">
        <v>483</v>
      </c>
      <c r="O95" s="87" t="s">
        <v>517</v>
      </c>
      <c r="P95" s="88" t="s">
        <v>518</v>
      </c>
      <c r="Q95" s="86">
        <v>198</v>
      </c>
      <c r="R95" s="88" t="s">
        <v>697</v>
      </c>
      <c r="S95" s="89" t="s">
        <v>493</v>
      </c>
      <c r="T95" s="90">
        <v>0.3</v>
      </c>
      <c r="U95" s="90">
        <v>0.3</v>
      </c>
      <c r="V95" s="90">
        <v>0.4</v>
      </c>
      <c r="W95" s="90">
        <v>0.5</v>
      </c>
      <c r="X95" s="162"/>
    </row>
    <row r="96" spans="11:24" x14ac:dyDescent="0.25">
      <c r="K96" s="83" t="s">
        <v>501</v>
      </c>
      <c r="L96" s="84" t="s">
        <v>502</v>
      </c>
      <c r="M96" s="85" t="s">
        <v>503</v>
      </c>
      <c r="N96" s="86" t="s">
        <v>483</v>
      </c>
      <c r="O96" s="87" t="s">
        <v>517</v>
      </c>
      <c r="P96" s="88" t="s">
        <v>518</v>
      </c>
      <c r="Q96" s="86" t="s">
        <v>698</v>
      </c>
      <c r="R96" s="88" t="s">
        <v>699</v>
      </c>
      <c r="S96" s="89" t="s">
        <v>493</v>
      </c>
      <c r="T96" s="90">
        <v>0.3</v>
      </c>
      <c r="U96" s="90">
        <v>0.3</v>
      </c>
      <c r="V96" s="90">
        <v>0.4</v>
      </c>
      <c r="W96" s="90">
        <v>0.5</v>
      </c>
      <c r="X96" s="162"/>
    </row>
    <row r="97" spans="11:24" x14ac:dyDescent="0.25">
      <c r="K97" s="83" t="s">
        <v>501</v>
      </c>
      <c r="L97" s="84" t="s">
        <v>502</v>
      </c>
      <c r="M97" s="85" t="s">
        <v>503</v>
      </c>
      <c r="N97" s="86" t="s">
        <v>483</v>
      </c>
      <c r="O97" s="87" t="s">
        <v>517</v>
      </c>
      <c r="P97" s="88" t="s">
        <v>518</v>
      </c>
      <c r="Q97" s="86">
        <v>168</v>
      </c>
      <c r="R97" s="88" t="s">
        <v>700</v>
      </c>
      <c r="S97" s="89" t="s">
        <v>493</v>
      </c>
      <c r="T97" s="90">
        <v>0.3</v>
      </c>
      <c r="U97" s="90">
        <v>0.3</v>
      </c>
      <c r="V97" s="90">
        <v>0.4</v>
      </c>
      <c r="W97" s="90">
        <v>0.5</v>
      </c>
      <c r="X97" s="162"/>
    </row>
    <row r="98" spans="11:24" x14ac:dyDescent="0.25">
      <c r="K98" s="83" t="s">
        <v>483</v>
      </c>
      <c r="L98" s="84" t="s">
        <v>484</v>
      </c>
      <c r="M98" s="85" t="s">
        <v>485</v>
      </c>
      <c r="N98" s="86" t="s">
        <v>543</v>
      </c>
      <c r="O98" s="87" t="s">
        <v>544</v>
      </c>
      <c r="P98" s="88" t="s">
        <v>545</v>
      </c>
      <c r="Q98" s="86" t="s">
        <v>701</v>
      </c>
      <c r="R98" s="88" t="s">
        <v>702</v>
      </c>
      <c r="S98" s="89" t="s">
        <v>493</v>
      </c>
      <c r="T98" s="90">
        <v>0</v>
      </c>
      <c r="U98" s="90">
        <v>0</v>
      </c>
      <c r="V98" s="90">
        <v>0</v>
      </c>
      <c r="W98" s="90">
        <v>0</v>
      </c>
      <c r="X98" s="162"/>
    </row>
    <row r="99" spans="11:24" x14ac:dyDescent="0.25">
      <c r="K99" s="83" t="s">
        <v>483</v>
      </c>
      <c r="L99" s="84" t="s">
        <v>484</v>
      </c>
      <c r="M99" s="85" t="s">
        <v>485</v>
      </c>
      <c r="N99" s="86" t="s">
        <v>543</v>
      </c>
      <c r="O99" s="87" t="s">
        <v>544</v>
      </c>
      <c r="P99" s="88" t="s">
        <v>545</v>
      </c>
      <c r="Q99" s="86" t="s">
        <v>703</v>
      </c>
      <c r="R99" s="88" t="s">
        <v>704</v>
      </c>
      <c r="S99" s="89" t="s">
        <v>493</v>
      </c>
      <c r="T99" s="90">
        <v>0</v>
      </c>
      <c r="U99" s="90">
        <v>0</v>
      </c>
      <c r="V99" s="90">
        <v>0</v>
      </c>
      <c r="W99" s="90">
        <v>0</v>
      </c>
      <c r="X99" s="162"/>
    </row>
    <row r="100" spans="11:24" x14ac:dyDescent="0.25">
      <c r="K100" s="83" t="s">
        <v>501</v>
      </c>
      <c r="L100" s="84" t="s">
        <v>502</v>
      </c>
      <c r="M100" s="85" t="s">
        <v>503</v>
      </c>
      <c r="N100" s="86" t="s">
        <v>569</v>
      </c>
      <c r="O100" s="87" t="s">
        <v>570</v>
      </c>
      <c r="P100" s="88" t="s">
        <v>571</v>
      </c>
      <c r="Q100" s="86" t="s">
        <v>705</v>
      </c>
      <c r="R100" s="88" t="s">
        <v>706</v>
      </c>
      <c r="S100" s="89" t="s">
        <v>493</v>
      </c>
      <c r="T100" s="90">
        <v>0.3</v>
      </c>
      <c r="U100" s="90">
        <v>0.3</v>
      </c>
      <c r="V100" s="90">
        <v>0.4</v>
      </c>
      <c r="W100" s="90">
        <v>0.5</v>
      </c>
      <c r="X100" s="162"/>
    </row>
    <row r="101" spans="11:24" x14ac:dyDescent="0.25">
      <c r="K101" s="83" t="s">
        <v>501</v>
      </c>
      <c r="L101" s="84" t="s">
        <v>502</v>
      </c>
      <c r="M101" s="85" t="s">
        <v>503</v>
      </c>
      <c r="N101" s="86" t="s">
        <v>564</v>
      </c>
      <c r="O101" s="87" t="s">
        <v>565</v>
      </c>
      <c r="P101" s="88" t="s">
        <v>566</v>
      </c>
      <c r="Q101" s="86" t="s">
        <v>707</v>
      </c>
      <c r="R101" s="88" t="s">
        <v>708</v>
      </c>
      <c r="S101" s="89" t="s">
        <v>493</v>
      </c>
      <c r="T101" s="90">
        <v>0.3</v>
      </c>
      <c r="U101" s="90">
        <v>0.3</v>
      </c>
      <c r="V101" s="90">
        <v>0.4</v>
      </c>
      <c r="W101" s="90">
        <v>0.5</v>
      </c>
      <c r="X101" s="162"/>
    </row>
    <row r="102" spans="11:24" x14ac:dyDescent="0.25">
      <c r="K102" s="83" t="s">
        <v>501</v>
      </c>
      <c r="L102" s="84" t="s">
        <v>502</v>
      </c>
      <c r="M102" s="85" t="s">
        <v>503</v>
      </c>
      <c r="N102" s="86" t="s">
        <v>483</v>
      </c>
      <c r="O102" s="87" t="s">
        <v>517</v>
      </c>
      <c r="P102" s="88" t="s">
        <v>518</v>
      </c>
      <c r="Q102" s="86">
        <v>169</v>
      </c>
      <c r="R102" s="88" t="s">
        <v>709</v>
      </c>
      <c r="S102" s="89" t="s">
        <v>493</v>
      </c>
      <c r="T102" s="90">
        <v>0.3</v>
      </c>
      <c r="U102" s="90">
        <v>0.3</v>
      </c>
      <c r="V102" s="90">
        <v>0.4</v>
      </c>
      <c r="W102" s="90">
        <v>0.5</v>
      </c>
      <c r="X102" s="162"/>
    </row>
    <row r="103" spans="11:24" x14ac:dyDescent="0.25">
      <c r="K103" s="83" t="s">
        <v>483</v>
      </c>
      <c r="L103" s="84" t="s">
        <v>484</v>
      </c>
      <c r="M103" s="85" t="s">
        <v>485</v>
      </c>
      <c r="N103" s="86">
        <v>11</v>
      </c>
      <c r="O103" s="87" t="s">
        <v>486</v>
      </c>
      <c r="P103" s="88" t="s">
        <v>487</v>
      </c>
      <c r="Q103" s="86" t="s">
        <v>710</v>
      </c>
      <c r="R103" s="88" t="s">
        <v>711</v>
      </c>
      <c r="S103" s="89" t="s">
        <v>7</v>
      </c>
      <c r="T103" s="90">
        <v>0</v>
      </c>
      <c r="U103" s="90">
        <v>0.15</v>
      </c>
      <c r="V103" s="90">
        <v>0.25</v>
      </c>
      <c r="W103" s="90">
        <v>0.35</v>
      </c>
      <c r="X103" s="162"/>
    </row>
    <row r="104" spans="11:24" x14ac:dyDescent="0.25">
      <c r="K104" s="83" t="s">
        <v>501</v>
      </c>
      <c r="L104" s="84" t="s">
        <v>502</v>
      </c>
      <c r="M104" s="85" t="s">
        <v>503</v>
      </c>
      <c r="N104" s="86" t="s">
        <v>569</v>
      </c>
      <c r="O104" s="87" t="s">
        <v>570</v>
      </c>
      <c r="P104" s="88" t="s">
        <v>571</v>
      </c>
      <c r="Q104" s="86">
        <v>212</v>
      </c>
      <c r="R104" s="88" t="s">
        <v>712</v>
      </c>
      <c r="S104" s="89" t="s">
        <v>493</v>
      </c>
      <c r="T104" s="90">
        <v>0.3</v>
      </c>
      <c r="U104" s="90">
        <v>0.3</v>
      </c>
      <c r="V104" s="90">
        <v>0.4</v>
      </c>
      <c r="W104" s="90">
        <v>0.5</v>
      </c>
      <c r="X104" s="162"/>
    </row>
    <row r="105" spans="11:24" x14ac:dyDescent="0.25">
      <c r="K105" s="83" t="s">
        <v>501</v>
      </c>
      <c r="L105" s="84" t="s">
        <v>502</v>
      </c>
      <c r="M105" s="85" t="s">
        <v>503</v>
      </c>
      <c r="N105" s="86" t="s">
        <v>569</v>
      </c>
      <c r="O105" s="87" t="s">
        <v>570</v>
      </c>
      <c r="P105" s="88" t="s">
        <v>571</v>
      </c>
      <c r="Q105" s="86">
        <v>170</v>
      </c>
      <c r="R105" s="88" t="s">
        <v>713</v>
      </c>
      <c r="S105" s="89" t="s">
        <v>493</v>
      </c>
      <c r="T105" s="90">
        <v>0.3</v>
      </c>
      <c r="U105" s="90">
        <v>0.3</v>
      </c>
      <c r="V105" s="90">
        <v>0.4</v>
      </c>
      <c r="W105" s="90">
        <v>0.5</v>
      </c>
      <c r="X105" s="162"/>
    </row>
    <row r="106" spans="11:24" x14ac:dyDescent="0.25">
      <c r="K106" s="83" t="s">
        <v>501</v>
      </c>
      <c r="L106" s="84" t="s">
        <v>502</v>
      </c>
      <c r="M106" s="85" t="s">
        <v>503</v>
      </c>
      <c r="N106" s="86" t="s">
        <v>564</v>
      </c>
      <c r="O106" s="87" t="s">
        <v>565</v>
      </c>
      <c r="P106" s="88" t="s">
        <v>566</v>
      </c>
      <c r="Q106" s="86" t="s">
        <v>714</v>
      </c>
      <c r="R106" s="88" t="s">
        <v>715</v>
      </c>
      <c r="S106" s="89" t="s">
        <v>493</v>
      </c>
      <c r="T106" s="90">
        <v>0.3</v>
      </c>
      <c r="U106" s="90">
        <v>0.3</v>
      </c>
      <c r="V106" s="90">
        <v>0.4</v>
      </c>
      <c r="W106" s="90">
        <v>0.5</v>
      </c>
      <c r="X106" s="162"/>
    </row>
    <row r="107" spans="11:24" x14ac:dyDescent="0.25">
      <c r="K107" s="83" t="s">
        <v>501</v>
      </c>
      <c r="L107" s="84" t="s">
        <v>502</v>
      </c>
      <c r="M107" s="85" t="s">
        <v>503</v>
      </c>
      <c r="N107" s="86" t="s">
        <v>569</v>
      </c>
      <c r="O107" s="87" t="s">
        <v>570</v>
      </c>
      <c r="P107" s="88" t="s">
        <v>571</v>
      </c>
      <c r="Q107" s="86">
        <v>199</v>
      </c>
      <c r="R107" s="88" t="s">
        <v>716</v>
      </c>
      <c r="S107" s="89" t="s">
        <v>493</v>
      </c>
      <c r="T107" s="90">
        <v>0.3</v>
      </c>
      <c r="U107" s="90">
        <v>0.3</v>
      </c>
      <c r="V107" s="90">
        <v>0.4</v>
      </c>
      <c r="W107" s="90">
        <v>0.5</v>
      </c>
      <c r="X107" s="162"/>
    </row>
    <row r="108" spans="11:24" x14ac:dyDescent="0.25">
      <c r="K108" s="83" t="s">
        <v>483</v>
      </c>
      <c r="L108" s="84" t="s">
        <v>484</v>
      </c>
      <c r="M108" s="85" t="s">
        <v>485</v>
      </c>
      <c r="N108" s="86" t="s">
        <v>543</v>
      </c>
      <c r="O108" s="87" t="s">
        <v>544</v>
      </c>
      <c r="P108" s="88" t="s">
        <v>545</v>
      </c>
      <c r="Q108" s="86" t="s">
        <v>717</v>
      </c>
      <c r="R108" s="88" t="s">
        <v>718</v>
      </c>
      <c r="S108" s="89" t="s">
        <v>493</v>
      </c>
      <c r="T108" s="90">
        <v>0</v>
      </c>
      <c r="U108" s="90">
        <v>0</v>
      </c>
      <c r="V108" s="90">
        <v>0</v>
      </c>
      <c r="W108" s="90">
        <v>0</v>
      </c>
      <c r="X108" s="162"/>
    </row>
    <row r="109" spans="11:24" x14ac:dyDescent="0.25">
      <c r="K109" s="83" t="s">
        <v>501</v>
      </c>
      <c r="L109" s="84" t="s">
        <v>502</v>
      </c>
      <c r="M109" s="85" t="s">
        <v>503</v>
      </c>
      <c r="N109" s="86" t="s">
        <v>501</v>
      </c>
      <c r="O109" s="87" t="s">
        <v>504</v>
      </c>
      <c r="P109" s="88" t="s">
        <v>505</v>
      </c>
      <c r="Q109" s="86" t="s">
        <v>719</v>
      </c>
      <c r="R109" s="88" t="s">
        <v>720</v>
      </c>
      <c r="S109" s="89" t="s">
        <v>493</v>
      </c>
      <c r="T109" s="90">
        <v>0.3</v>
      </c>
      <c r="U109" s="90">
        <v>0.3</v>
      </c>
      <c r="V109" s="90">
        <v>0.4</v>
      </c>
      <c r="W109" s="90">
        <v>0.5</v>
      </c>
      <c r="X109" s="162"/>
    </row>
    <row r="110" spans="11:24" x14ac:dyDescent="0.25">
      <c r="K110" s="83" t="s">
        <v>501</v>
      </c>
      <c r="L110" s="84" t="s">
        <v>502</v>
      </c>
      <c r="M110" s="85" t="s">
        <v>503</v>
      </c>
      <c r="N110" s="86" t="s">
        <v>548</v>
      </c>
      <c r="O110" s="87" t="s">
        <v>549</v>
      </c>
      <c r="P110" s="88" t="s">
        <v>550</v>
      </c>
      <c r="Q110" s="86" t="s">
        <v>721</v>
      </c>
      <c r="R110" s="88" t="s">
        <v>722</v>
      </c>
      <c r="S110" s="89" t="s">
        <v>493</v>
      </c>
      <c r="T110" s="90">
        <v>0.4</v>
      </c>
      <c r="U110" s="90">
        <v>0.4</v>
      </c>
      <c r="V110" s="90">
        <v>0.5</v>
      </c>
      <c r="W110" s="90">
        <v>0.6</v>
      </c>
      <c r="X110" s="162"/>
    </row>
    <row r="111" spans="11:24" x14ac:dyDescent="0.25">
      <c r="K111" s="83" t="s">
        <v>501</v>
      </c>
      <c r="L111" s="84" t="s">
        <v>502</v>
      </c>
      <c r="M111" s="85" t="s">
        <v>503</v>
      </c>
      <c r="N111" s="86" t="s">
        <v>501</v>
      </c>
      <c r="O111" s="87" t="s">
        <v>504</v>
      </c>
      <c r="P111" s="88" t="s">
        <v>505</v>
      </c>
      <c r="Q111" s="86" t="s">
        <v>723</v>
      </c>
      <c r="R111" s="88" t="s">
        <v>724</v>
      </c>
      <c r="S111" s="89" t="s">
        <v>493</v>
      </c>
      <c r="T111" s="90">
        <v>0.3</v>
      </c>
      <c r="U111" s="90">
        <v>0.3</v>
      </c>
      <c r="V111" s="90">
        <v>0.4</v>
      </c>
      <c r="W111" s="90">
        <v>0.5</v>
      </c>
      <c r="X111" s="162"/>
    </row>
    <row r="112" spans="11:24" x14ac:dyDescent="0.25">
      <c r="K112" s="83" t="s">
        <v>501</v>
      </c>
      <c r="L112" s="84" t="s">
        <v>502</v>
      </c>
      <c r="M112" s="85" t="s">
        <v>503</v>
      </c>
      <c r="N112" s="86" t="s">
        <v>564</v>
      </c>
      <c r="O112" s="87" t="s">
        <v>565</v>
      </c>
      <c r="P112" s="88" t="s">
        <v>566</v>
      </c>
      <c r="Q112" s="86" t="s">
        <v>725</v>
      </c>
      <c r="R112" s="88" t="s">
        <v>726</v>
      </c>
      <c r="S112" s="89" t="s">
        <v>493</v>
      </c>
      <c r="T112" s="90">
        <v>0.3</v>
      </c>
      <c r="U112" s="90">
        <v>0.3</v>
      </c>
      <c r="V112" s="90">
        <v>0.4</v>
      </c>
      <c r="W112" s="90">
        <v>0.5</v>
      </c>
      <c r="X112" s="162"/>
    </row>
    <row r="113" spans="11:24" x14ac:dyDescent="0.25">
      <c r="K113" s="83" t="s">
        <v>483</v>
      </c>
      <c r="L113" s="84" t="s">
        <v>484</v>
      </c>
      <c r="M113" s="85" t="s">
        <v>485</v>
      </c>
      <c r="N113" s="86" t="s">
        <v>529</v>
      </c>
      <c r="O113" s="87" t="s">
        <v>530</v>
      </c>
      <c r="P113" s="88" t="s">
        <v>531</v>
      </c>
      <c r="Q113" s="86" t="s">
        <v>727</v>
      </c>
      <c r="R113" s="88" t="s">
        <v>728</v>
      </c>
      <c r="S113" s="89" t="s">
        <v>7</v>
      </c>
      <c r="T113" s="90">
        <v>0</v>
      </c>
      <c r="U113" s="90">
        <v>0.15</v>
      </c>
      <c r="V113" s="90">
        <v>0.25</v>
      </c>
      <c r="W113" s="90">
        <v>0.35</v>
      </c>
      <c r="X113" s="162"/>
    </row>
    <row r="114" spans="11:24" x14ac:dyDescent="0.25">
      <c r="K114" s="83" t="s">
        <v>501</v>
      </c>
      <c r="L114" s="84" t="s">
        <v>502</v>
      </c>
      <c r="M114" s="85" t="s">
        <v>503</v>
      </c>
      <c r="N114" s="86" t="s">
        <v>548</v>
      </c>
      <c r="O114" s="87" t="s">
        <v>549</v>
      </c>
      <c r="P114" s="88" t="s">
        <v>550</v>
      </c>
      <c r="Q114" s="86" t="s">
        <v>729</v>
      </c>
      <c r="R114" s="88" t="s">
        <v>730</v>
      </c>
      <c r="S114" s="89" t="s">
        <v>493</v>
      </c>
      <c r="T114" s="90">
        <v>0.4</v>
      </c>
      <c r="U114" s="90">
        <v>0.4</v>
      </c>
      <c r="V114" s="90">
        <v>0.5</v>
      </c>
      <c r="W114" s="90">
        <v>0.6</v>
      </c>
      <c r="X114" s="162"/>
    </row>
    <row r="115" spans="11:24" x14ac:dyDescent="0.25">
      <c r="K115" s="83" t="s">
        <v>483</v>
      </c>
      <c r="L115" s="84" t="s">
        <v>484</v>
      </c>
      <c r="M115" s="85" t="s">
        <v>485</v>
      </c>
      <c r="N115" s="86">
        <v>11</v>
      </c>
      <c r="O115" s="87" t="s">
        <v>486</v>
      </c>
      <c r="P115" s="88" t="s">
        <v>487</v>
      </c>
      <c r="Q115" s="86" t="s">
        <v>731</v>
      </c>
      <c r="R115" s="88" t="s">
        <v>732</v>
      </c>
      <c r="S115" s="89" t="s">
        <v>7</v>
      </c>
      <c r="T115" s="90">
        <v>0</v>
      </c>
      <c r="U115" s="90">
        <v>0.15</v>
      </c>
      <c r="V115" s="90">
        <v>0.25</v>
      </c>
      <c r="W115" s="90">
        <v>0.35</v>
      </c>
      <c r="X115" s="162"/>
    </row>
    <row r="116" spans="11:24" x14ac:dyDescent="0.25">
      <c r="K116" s="83" t="s">
        <v>501</v>
      </c>
      <c r="L116" s="84" t="s">
        <v>502</v>
      </c>
      <c r="M116" s="85" t="s">
        <v>503</v>
      </c>
      <c r="N116" s="86" t="s">
        <v>569</v>
      </c>
      <c r="O116" s="87" t="s">
        <v>570</v>
      </c>
      <c r="P116" s="88" t="s">
        <v>571</v>
      </c>
      <c r="Q116" s="86" t="s">
        <v>733</v>
      </c>
      <c r="R116" s="88" t="s">
        <v>734</v>
      </c>
      <c r="S116" s="89" t="s">
        <v>493</v>
      </c>
      <c r="T116" s="90">
        <v>0.3</v>
      </c>
      <c r="U116" s="90">
        <v>0.3</v>
      </c>
      <c r="V116" s="90">
        <v>0.4</v>
      </c>
      <c r="W116" s="90">
        <v>0.5</v>
      </c>
      <c r="X116" s="162"/>
    </row>
    <row r="117" spans="11:24" x14ac:dyDescent="0.25">
      <c r="K117" s="83" t="s">
        <v>501</v>
      </c>
      <c r="L117" s="84" t="s">
        <v>502</v>
      </c>
      <c r="M117" s="85" t="s">
        <v>503</v>
      </c>
      <c r="N117" s="86" t="s">
        <v>501</v>
      </c>
      <c r="O117" s="87" t="s">
        <v>504</v>
      </c>
      <c r="P117" s="88" t="s">
        <v>505</v>
      </c>
      <c r="Q117" s="86" t="s">
        <v>735</v>
      </c>
      <c r="R117" s="88" t="s">
        <v>736</v>
      </c>
      <c r="S117" s="89" t="s">
        <v>493</v>
      </c>
      <c r="T117" s="90">
        <v>0.3</v>
      </c>
      <c r="U117" s="90">
        <v>0.3</v>
      </c>
      <c r="V117" s="90">
        <v>0.4</v>
      </c>
      <c r="W117" s="90">
        <v>0.5</v>
      </c>
      <c r="X117" s="162"/>
    </row>
    <row r="118" spans="11:24" x14ac:dyDescent="0.25">
      <c r="K118" s="83" t="s">
        <v>501</v>
      </c>
      <c r="L118" s="84" t="s">
        <v>502</v>
      </c>
      <c r="M118" s="85" t="s">
        <v>503</v>
      </c>
      <c r="N118" s="86" t="s">
        <v>483</v>
      </c>
      <c r="O118" s="87" t="s">
        <v>517</v>
      </c>
      <c r="P118" s="88" t="s">
        <v>518</v>
      </c>
      <c r="Q118" s="86">
        <v>171</v>
      </c>
      <c r="R118" s="88" t="s">
        <v>737</v>
      </c>
      <c r="S118" s="89" t="s">
        <v>493</v>
      </c>
      <c r="T118" s="90">
        <v>0.3</v>
      </c>
      <c r="U118" s="90">
        <v>0.3</v>
      </c>
      <c r="V118" s="90">
        <v>0.4</v>
      </c>
      <c r="W118" s="90">
        <v>0.5</v>
      </c>
      <c r="X118" s="162"/>
    </row>
    <row r="119" spans="11:24" x14ac:dyDescent="0.25">
      <c r="K119" s="83" t="s">
        <v>501</v>
      </c>
      <c r="L119" s="84" t="s">
        <v>502</v>
      </c>
      <c r="M119" s="85" t="s">
        <v>503</v>
      </c>
      <c r="N119" s="86" t="s">
        <v>483</v>
      </c>
      <c r="O119" s="87" t="s">
        <v>517</v>
      </c>
      <c r="P119" s="88" t="s">
        <v>518</v>
      </c>
      <c r="Q119" s="86" t="s">
        <v>738</v>
      </c>
      <c r="R119" s="88" t="s">
        <v>739</v>
      </c>
      <c r="S119" s="89" t="s">
        <v>493</v>
      </c>
      <c r="T119" s="90">
        <v>0.3</v>
      </c>
      <c r="U119" s="90">
        <v>0.3</v>
      </c>
      <c r="V119" s="90">
        <v>0.4</v>
      </c>
      <c r="W119" s="90">
        <v>0.5</v>
      </c>
      <c r="X119" s="162"/>
    </row>
    <row r="120" spans="11:24" x14ac:dyDescent="0.25">
      <c r="K120" s="83" t="s">
        <v>501</v>
      </c>
      <c r="L120" s="84" t="s">
        <v>502</v>
      </c>
      <c r="M120" s="85" t="s">
        <v>503</v>
      </c>
      <c r="N120" s="86" t="s">
        <v>569</v>
      </c>
      <c r="O120" s="87" t="s">
        <v>570</v>
      </c>
      <c r="P120" s="88" t="s">
        <v>571</v>
      </c>
      <c r="Q120" s="86" t="s">
        <v>740</v>
      </c>
      <c r="R120" s="88" t="s">
        <v>741</v>
      </c>
      <c r="S120" s="89" t="s">
        <v>493</v>
      </c>
      <c r="T120" s="90">
        <v>0.3</v>
      </c>
      <c r="U120" s="90">
        <v>0.3</v>
      </c>
      <c r="V120" s="90">
        <v>0.4</v>
      </c>
      <c r="W120" s="90">
        <v>0.5</v>
      </c>
      <c r="X120" s="162"/>
    </row>
    <row r="121" spans="11:24" x14ac:dyDescent="0.25">
      <c r="K121" s="83" t="s">
        <v>501</v>
      </c>
      <c r="L121" s="84" t="s">
        <v>502</v>
      </c>
      <c r="M121" s="85" t="s">
        <v>503</v>
      </c>
      <c r="N121" s="86" t="s">
        <v>483</v>
      </c>
      <c r="O121" s="87" t="s">
        <v>517</v>
      </c>
      <c r="P121" s="88" t="s">
        <v>518</v>
      </c>
      <c r="Q121" s="86" t="s">
        <v>742</v>
      </c>
      <c r="R121" s="88" t="s">
        <v>743</v>
      </c>
      <c r="S121" s="89" t="s">
        <v>493</v>
      </c>
      <c r="T121" s="90">
        <v>0.3</v>
      </c>
      <c r="U121" s="90">
        <v>0.3</v>
      </c>
      <c r="V121" s="90">
        <v>0.4</v>
      </c>
      <c r="W121" s="90">
        <v>0.5</v>
      </c>
      <c r="X121" s="162"/>
    </row>
    <row r="122" spans="11:24" x14ac:dyDescent="0.25">
      <c r="K122" s="83" t="s">
        <v>483</v>
      </c>
      <c r="L122" s="84" t="s">
        <v>484</v>
      </c>
      <c r="M122" s="85" t="s">
        <v>485</v>
      </c>
      <c r="N122" s="86">
        <v>12</v>
      </c>
      <c r="O122" s="87" t="s">
        <v>494</v>
      </c>
      <c r="P122" s="88" t="s">
        <v>495</v>
      </c>
      <c r="Q122" s="86" t="s">
        <v>744</v>
      </c>
      <c r="R122" s="88" t="s">
        <v>745</v>
      </c>
      <c r="S122" s="89" t="s">
        <v>7</v>
      </c>
      <c r="T122" s="90">
        <v>0</v>
      </c>
      <c r="U122" s="90">
        <v>0.25</v>
      </c>
      <c r="V122" s="90">
        <v>0.5</v>
      </c>
      <c r="W122" s="90">
        <v>0.6</v>
      </c>
      <c r="X122" s="162"/>
    </row>
    <row r="123" spans="11:24" x14ac:dyDescent="0.25">
      <c r="K123" s="83" t="s">
        <v>501</v>
      </c>
      <c r="L123" s="84" t="s">
        <v>502</v>
      </c>
      <c r="M123" s="85" t="s">
        <v>503</v>
      </c>
      <c r="N123" s="86">
        <v>10</v>
      </c>
      <c r="O123" s="87" t="s">
        <v>537</v>
      </c>
      <c r="P123" s="88" t="s">
        <v>538</v>
      </c>
      <c r="Q123" s="86" t="s">
        <v>746</v>
      </c>
      <c r="R123" s="88" t="s">
        <v>747</v>
      </c>
      <c r="S123" s="89" t="s">
        <v>493</v>
      </c>
      <c r="T123" s="90">
        <v>0.3</v>
      </c>
      <c r="U123" s="90">
        <v>0.3</v>
      </c>
      <c r="V123" s="90">
        <v>0.4</v>
      </c>
      <c r="W123" s="90">
        <v>0.5</v>
      </c>
      <c r="X123" s="162"/>
    </row>
    <row r="124" spans="11:24" x14ac:dyDescent="0.25">
      <c r="K124" s="83" t="s">
        <v>501</v>
      </c>
      <c r="L124" s="84" t="s">
        <v>502</v>
      </c>
      <c r="M124" s="85" t="s">
        <v>503</v>
      </c>
      <c r="N124" s="86" t="s">
        <v>548</v>
      </c>
      <c r="O124" s="87" t="s">
        <v>549</v>
      </c>
      <c r="P124" s="88" t="s">
        <v>550</v>
      </c>
      <c r="Q124" s="86" t="s">
        <v>748</v>
      </c>
      <c r="R124" s="88" t="s">
        <v>749</v>
      </c>
      <c r="S124" s="89" t="s">
        <v>493</v>
      </c>
      <c r="T124" s="90">
        <v>0.3</v>
      </c>
      <c r="U124" s="90">
        <v>0.3</v>
      </c>
      <c r="V124" s="90">
        <v>0.4</v>
      </c>
      <c r="W124" s="90">
        <v>0.5</v>
      </c>
      <c r="X124" s="162"/>
    </row>
    <row r="125" spans="11:24" x14ac:dyDescent="0.25">
      <c r="K125" s="83" t="s">
        <v>501</v>
      </c>
      <c r="L125" s="84" t="s">
        <v>502</v>
      </c>
      <c r="M125" s="85" t="s">
        <v>503</v>
      </c>
      <c r="N125" s="86" t="s">
        <v>483</v>
      </c>
      <c r="O125" s="87" t="s">
        <v>517</v>
      </c>
      <c r="P125" s="88" t="s">
        <v>518</v>
      </c>
      <c r="Q125" s="86">
        <v>172</v>
      </c>
      <c r="R125" s="88" t="s">
        <v>750</v>
      </c>
      <c r="S125" s="89" t="s">
        <v>493</v>
      </c>
      <c r="T125" s="90">
        <v>0.3</v>
      </c>
      <c r="U125" s="90">
        <v>0.3</v>
      </c>
      <c r="V125" s="90">
        <v>0.4</v>
      </c>
      <c r="W125" s="90">
        <v>0.5</v>
      </c>
      <c r="X125" s="162"/>
    </row>
    <row r="126" spans="11:24" x14ac:dyDescent="0.25">
      <c r="K126" s="83" t="s">
        <v>501</v>
      </c>
      <c r="L126" s="84" t="s">
        <v>502</v>
      </c>
      <c r="M126" s="85" t="s">
        <v>503</v>
      </c>
      <c r="N126" s="86" t="s">
        <v>564</v>
      </c>
      <c r="O126" s="87" t="s">
        <v>565</v>
      </c>
      <c r="P126" s="88" t="s">
        <v>566</v>
      </c>
      <c r="Q126" s="86" t="s">
        <v>751</v>
      </c>
      <c r="R126" s="88" t="s">
        <v>752</v>
      </c>
      <c r="S126" s="89" t="s">
        <v>493</v>
      </c>
      <c r="T126" s="90">
        <v>0.3</v>
      </c>
      <c r="U126" s="90">
        <v>0.3</v>
      </c>
      <c r="V126" s="90">
        <v>0.4</v>
      </c>
      <c r="W126" s="90">
        <v>0.5</v>
      </c>
      <c r="X126" s="162"/>
    </row>
    <row r="127" spans="11:24" x14ac:dyDescent="0.25">
      <c r="K127" s="83" t="s">
        <v>501</v>
      </c>
      <c r="L127" s="84" t="s">
        <v>502</v>
      </c>
      <c r="M127" s="85" t="s">
        <v>503</v>
      </c>
      <c r="N127" s="86" t="s">
        <v>483</v>
      </c>
      <c r="O127" s="87" t="s">
        <v>517</v>
      </c>
      <c r="P127" s="88" t="s">
        <v>518</v>
      </c>
      <c r="Q127" s="86">
        <v>200</v>
      </c>
      <c r="R127" s="88" t="s">
        <v>753</v>
      </c>
      <c r="S127" s="89" t="s">
        <v>493</v>
      </c>
      <c r="T127" s="90">
        <v>0.3</v>
      </c>
      <c r="U127" s="90">
        <v>0.3</v>
      </c>
      <c r="V127" s="90">
        <v>0.4</v>
      </c>
      <c r="W127" s="90">
        <v>0.5</v>
      </c>
      <c r="X127" s="162"/>
    </row>
    <row r="128" spans="11:24" x14ac:dyDescent="0.25">
      <c r="K128" s="83" t="s">
        <v>501</v>
      </c>
      <c r="L128" s="84" t="s">
        <v>502</v>
      </c>
      <c r="M128" s="85" t="s">
        <v>503</v>
      </c>
      <c r="N128" s="86" t="s">
        <v>548</v>
      </c>
      <c r="O128" s="87" t="s">
        <v>549</v>
      </c>
      <c r="P128" s="88" t="s">
        <v>550</v>
      </c>
      <c r="Q128" s="86">
        <v>173</v>
      </c>
      <c r="R128" s="88" t="s">
        <v>754</v>
      </c>
      <c r="S128" s="89" t="s">
        <v>493</v>
      </c>
      <c r="T128" s="90">
        <v>0.3</v>
      </c>
      <c r="U128" s="90">
        <v>0.3</v>
      </c>
      <c r="V128" s="90">
        <v>0.4</v>
      </c>
      <c r="W128" s="90">
        <v>0.5</v>
      </c>
      <c r="X128" s="162"/>
    </row>
    <row r="129" spans="11:24" x14ac:dyDescent="0.25">
      <c r="K129" s="83" t="s">
        <v>501</v>
      </c>
      <c r="L129" s="84" t="s">
        <v>502</v>
      </c>
      <c r="M129" s="85" t="s">
        <v>503</v>
      </c>
      <c r="N129" s="86">
        <v>10</v>
      </c>
      <c r="O129" s="87" t="s">
        <v>537</v>
      </c>
      <c r="P129" s="88" t="s">
        <v>538</v>
      </c>
      <c r="Q129" s="86" t="s">
        <v>755</v>
      </c>
      <c r="R129" s="88" t="s">
        <v>756</v>
      </c>
      <c r="S129" s="89" t="s">
        <v>493</v>
      </c>
      <c r="T129" s="90">
        <v>0.3</v>
      </c>
      <c r="U129" s="90">
        <v>0.3</v>
      </c>
      <c r="V129" s="90">
        <v>0.4</v>
      </c>
      <c r="W129" s="90">
        <v>0.5</v>
      </c>
      <c r="X129" s="162"/>
    </row>
    <row r="130" spans="11:24" x14ac:dyDescent="0.25">
      <c r="K130" s="83" t="s">
        <v>501</v>
      </c>
      <c r="L130" s="84" t="s">
        <v>502</v>
      </c>
      <c r="M130" s="85" t="s">
        <v>503</v>
      </c>
      <c r="N130" s="86" t="s">
        <v>548</v>
      </c>
      <c r="O130" s="87" t="s">
        <v>549</v>
      </c>
      <c r="P130" s="88" t="s">
        <v>550</v>
      </c>
      <c r="Q130" s="86">
        <v>174</v>
      </c>
      <c r="R130" s="88" t="s">
        <v>757</v>
      </c>
      <c r="S130" s="89" t="s">
        <v>493</v>
      </c>
      <c r="T130" s="90">
        <v>0.3</v>
      </c>
      <c r="U130" s="90">
        <v>0.3</v>
      </c>
      <c r="V130" s="90">
        <v>0.4</v>
      </c>
      <c r="W130" s="90">
        <v>0.5</v>
      </c>
      <c r="X130" s="162"/>
    </row>
    <row r="131" spans="11:24" x14ac:dyDescent="0.25">
      <c r="K131" s="83" t="s">
        <v>483</v>
      </c>
      <c r="L131" s="84" t="s">
        <v>484</v>
      </c>
      <c r="M131" s="85" t="s">
        <v>485</v>
      </c>
      <c r="N131" s="86" t="s">
        <v>529</v>
      </c>
      <c r="O131" s="87" t="s">
        <v>530</v>
      </c>
      <c r="P131" s="88" t="s">
        <v>531</v>
      </c>
      <c r="Q131" s="86" t="s">
        <v>758</v>
      </c>
      <c r="R131" s="88" t="s">
        <v>759</v>
      </c>
      <c r="S131" s="89" t="s">
        <v>7</v>
      </c>
      <c r="T131" s="90">
        <v>0</v>
      </c>
      <c r="U131" s="90">
        <v>0.15</v>
      </c>
      <c r="V131" s="90">
        <v>0.25</v>
      </c>
      <c r="W131" s="90">
        <v>0.35</v>
      </c>
      <c r="X131" s="162"/>
    </row>
    <row r="132" spans="11:24" x14ac:dyDescent="0.25">
      <c r="K132" s="83" t="s">
        <v>501</v>
      </c>
      <c r="L132" s="84" t="s">
        <v>502</v>
      </c>
      <c r="M132" s="85" t="s">
        <v>503</v>
      </c>
      <c r="N132" s="86" t="s">
        <v>564</v>
      </c>
      <c r="O132" s="87" t="s">
        <v>565</v>
      </c>
      <c r="P132" s="88" t="s">
        <v>566</v>
      </c>
      <c r="Q132" s="86">
        <v>175</v>
      </c>
      <c r="R132" s="88" t="s">
        <v>760</v>
      </c>
      <c r="S132" s="89" t="s">
        <v>493</v>
      </c>
      <c r="T132" s="90">
        <v>0.3</v>
      </c>
      <c r="U132" s="90">
        <v>0.3</v>
      </c>
      <c r="V132" s="90">
        <v>0.4</v>
      </c>
      <c r="W132" s="90">
        <v>0.5</v>
      </c>
      <c r="X132" s="162"/>
    </row>
    <row r="133" spans="11:24" x14ac:dyDescent="0.25">
      <c r="K133" s="83" t="s">
        <v>501</v>
      </c>
      <c r="L133" s="84" t="s">
        <v>502</v>
      </c>
      <c r="M133" s="85" t="s">
        <v>503</v>
      </c>
      <c r="N133" s="86" t="s">
        <v>483</v>
      </c>
      <c r="O133" s="87" t="s">
        <v>517</v>
      </c>
      <c r="P133" s="88" t="s">
        <v>518</v>
      </c>
      <c r="Q133" s="86" t="s">
        <v>761</v>
      </c>
      <c r="R133" s="88" t="s">
        <v>762</v>
      </c>
      <c r="S133" s="89" t="s">
        <v>493</v>
      </c>
      <c r="T133" s="90">
        <v>0.3</v>
      </c>
      <c r="U133" s="90">
        <v>0.3</v>
      </c>
      <c r="V133" s="90">
        <v>0.4</v>
      </c>
      <c r="W133" s="90">
        <v>0.5</v>
      </c>
      <c r="X133" s="162"/>
    </row>
    <row r="134" spans="11:24" x14ac:dyDescent="0.25">
      <c r="K134" s="83" t="s">
        <v>501</v>
      </c>
      <c r="L134" s="84" t="s">
        <v>502</v>
      </c>
      <c r="M134" s="85" t="s">
        <v>503</v>
      </c>
      <c r="N134" s="86" t="s">
        <v>501</v>
      </c>
      <c r="O134" s="87" t="s">
        <v>504</v>
      </c>
      <c r="P134" s="88" t="s">
        <v>505</v>
      </c>
      <c r="Q134" s="86" t="s">
        <v>763</v>
      </c>
      <c r="R134" s="88" t="s">
        <v>764</v>
      </c>
      <c r="S134" s="89" t="s">
        <v>493</v>
      </c>
      <c r="T134" s="90">
        <v>0.3</v>
      </c>
      <c r="U134" s="90">
        <v>0.3</v>
      </c>
      <c r="V134" s="90">
        <v>0.4</v>
      </c>
      <c r="W134" s="90">
        <v>0.5</v>
      </c>
      <c r="X134" s="162"/>
    </row>
    <row r="135" spans="11:24" x14ac:dyDescent="0.25">
      <c r="K135" s="83" t="s">
        <v>501</v>
      </c>
      <c r="L135" s="84" t="s">
        <v>502</v>
      </c>
      <c r="M135" s="85" t="s">
        <v>503</v>
      </c>
      <c r="N135" s="86" t="s">
        <v>483</v>
      </c>
      <c r="O135" s="87" t="s">
        <v>517</v>
      </c>
      <c r="P135" s="88" t="s">
        <v>518</v>
      </c>
      <c r="Q135" s="86" t="s">
        <v>765</v>
      </c>
      <c r="R135" s="88" t="s">
        <v>766</v>
      </c>
      <c r="S135" s="89" t="s">
        <v>493</v>
      </c>
      <c r="T135" s="90">
        <v>0.3</v>
      </c>
      <c r="U135" s="90">
        <v>0.3</v>
      </c>
      <c r="V135" s="90">
        <v>0.4</v>
      </c>
      <c r="W135" s="90">
        <v>0.5</v>
      </c>
      <c r="X135" s="162"/>
    </row>
    <row r="136" spans="11:24" x14ac:dyDescent="0.25">
      <c r="K136" s="83" t="s">
        <v>501</v>
      </c>
      <c r="L136" s="84" t="s">
        <v>502</v>
      </c>
      <c r="M136" s="85" t="s">
        <v>503</v>
      </c>
      <c r="N136" s="86" t="s">
        <v>523</v>
      </c>
      <c r="O136" s="87" t="s">
        <v>524</v>
      </c>
      <c r="P136" s="88" t="s">
        <v>525</v>
      </c>
      <c r="Q136" s="83" t="s">
        <v>767</v>
      </c>
      <c r="R136" s="92" t="s">
        <v>768</v>
      </c>
      <c r="S136" s="89" t="s">
        <v>493</v>
      </c>
      <c r="T136" s="90">
        <v>0.3</v>
      </c>
      <c r="U136" s="90">
        <v>0.3</v>
      </c>
      <c r="V136" s="90">
        <v>0.4</v>
      </c>
      <c r="W136" s="90">
        <v>0.5</v>
      </c>
      <c r="X136" s="162"/>
    </row>
    <row r="137" spans="11:24" x14ac:dyDescent="0.25">
      <c r="K137" s="83" t="s">
        <v>501</v>
      </c>
      <c r="L137" s="84" t="s">
        <v>502</v>
      </c>
      <c r="M137" s="85" t="s">
        <v>503</v>
      </c>
      <c r="N137" s="86" t="s">
        <v>501</v>
      </c>
      <c r="O137" s="87" t="s">
        <v>504</v>
      </c>
      <c r="P137" s="88" t="s">
        <v>505</v>
      </c>
      <c r="Q137" s="86">
        <v>100</v>
      </c>
      <c r="R137" s="88" t="s">
        <v>769</v>
      </c>
      <c r="S137" s="89" t="s">
        <v>493</v>
      </c>
      <c r="T137" s="90">
        <v>0.3</v>
      </c>
      <c r="U137" s="90">
        <v>0.3</v>
      </c>
      <c r="V137" s="90">
        <v>0.4</v>
      </c>
      <c r="W137" s="90">
        <v>0.5</v>
      </c>
      <c r="X137" s="162"/>
    </row>
    <row r="138" spans="11:24" x14ac:dyDescent="0.25">
      <c r="K138" s="83" t="s">
        <v>501</v>
      </c>
      <c r="L138" s="84" t="s">
        <v>502</v>
      </c>
      <c r="M138" s="85" t="s">
        <v>503</v>
      </c>
      <c r="N138" s="86" t="s">
        <v>564</v>
      </c>
      <c r="O138" s="87" t="s">
        <v>565</v>
      </c>
      <c r="P138" s="88" t="s">
        <v>566</v>
      </c>
      <c r="Q138" s="86">
        <v>101</v>
      </c>
      <c r="R138" s="88" t="s">
        <v>770</v>
      </c>
      <c r="S138" s="89" t="s">
        <v>493</v>
      </c>
      <c r="T138" s="90">
        <v>0.3</v>
      </c>
      <c r="U138" s="90">
        <v>0.3</v>
      </c>
      <c r="V138" s="90">
        <v>0.4</v>
      </c>
      <c r="W138" s="90">
        <v>0.5</v>
      </c>
      <c r="X138" s="162"/>
    </row>
    <row r="139" spans="11:24" x14ac:dyDescent="0.25">
      <c r="K139" s="83" t="s">
        <v>483</v>
      </c>
      <c r="L139" s="84" t="s">
        <v>484</v>
      </c>
      <c r="M139" s="85" t="s">
        <v>485</v>
      </c>
      <c r="N139" s="86" t="s">
        <v>529</v>
      </c>
      <c r="O139" s="87" t="s">
        <v>530</v>
      </c>
      <c r="P139" s="88" t="s">
        <v>531</v>
      </c>
      <c r="Q139" s="86">
        <v>102</v>
      </c>
      <c r="R139" s="88" t="s">
        <v>771</v>
      </c>
      <c r="S139" s="89" t="s">
        <v>7</v>
      </c>
      <c r="T139" s="90">
        <v>0</v>
      </c>
      <c r="U139" s="90">
        <v>0.15</v>
      </c>
      <c r="V139" s="90">
        <v>0.25</v>
      </c>
      <c r="W139" s="90">
        <v>0.35</v>
      </c>
      <c r="X139" s="162"/>
    </row>
    <row r="140" spans="11:24" x14ac:dyDescent="0.25">
      <c r="K140" s="83" t="s">
        <v>501</v>
      </c>
      <c r="L140" s="84" t="s">
        <v>502</v>
      </c>
      <c r="M140" s="85" t="s">
        <v>503</v>
      </c>
      <c r="N140" s="86" t="s">
        <v>564</v>
      </c>
      <c r="O140" s="87" t="s">
        <v>565</v>
      </c>
      <c r="P140" s="88" t="s">
        <v>566</v>
      </c>
      <c r="Q140" s="86">
        <v>103</v>
      </c>
      <c r="R140" s="88" t="s">
        <v>772</v>
      </c>
      <c r="S140" s="89" t="s">
        <v>493</v>
      </c>
      <c r="T140" s="90">
        <v>0.3</v>
      </c>
      <c r="U140" s="90">
        <v>0.3</v>
      </c>
      <c r="V140" s="90">
        <v>0.4</v>
      </c>
      <c r="W140" s="90">
        <v>0.5</v>
      </c>
      <c r="X140" s="162"/>
    </row>
    <row r="141" spans="11:24" x14ac:dyDescent="0.25">
      <c r="K141" s="83" t="s">
        <v>501</v>
      </c>
      <c r="L141" s="84" t="s">
        <v>502</v>
      </c>
      <c r="M141" s="85" t="s">
        <v>503</v>
      </c>
      <c r="N141" s="86" t="s">
        <v>501</v>
      </c>
      <c r="O141" s="87" t="s">
        <v>504</v>
      </c>
      <c r="P141" s="88" t="s">
        <v>505</v>
      </c>
      <c r="Q141" s="86">
        <v>176</v>
      </c>
      <c r="R141" s="88" t="s">
        <v>773</v>
      </c>
      <c r="S141" s="89" t="s">
        <v>493</v>
      </c>
      <c r="T141" s="90">
        <v>0.3</v>
      </c>
      <c r="U141" s="90">
        <v>0.3</v>
      </c>
      <c r="V141" s="90">
        <v>0.4</v>
      </c>
      <c r="W141" s="90">
        <v>0.5</v>
      </c>
      <c r="X141" s="162"/>
    </row>
    <row r="142" spans="11:24" x14ac:dyDescent="0.25">
      <c r="K142" s="83" t="s">
        <v>501</v>
      </c>
      <c r="L142" s="84" t="s">
        <v>502</v>
      </c>
      <c r="M142" s="85" t="s">
        <v>503</v>
      </c>
      <c r="N142" s="86" t="s">
        <v>548</v>
      </c>
      <c r="O142" s="87" t="s">
        <v>549</v>
      </c>
      <c r="P142" s="88" t="s">
        <v>550</v>
      </c>
      <c r="Q142" s="86">
        <v>209</v>
      </c>
      <c r="R142" s="88" t="s">
        <v>774</v>
      </c>
      <c r="S142" s="89" t="s">
        <v>493</v>
      </c>
      <c r="T142" s="90">
        <v>0.4</v>
      </c>
      <c r="U142" s="90">
        <v>0.4</v>
      </c>
      <c r="V142" s="90">
        <v>0.5</v>
      </c>
      <c r="W142" s="90">
        <v>0.6</v>
      </c>
      <c r="X142" s="162"/>
    </row>
    <row r="143" spans="11:24" x14ac:dyDescent="0.25">
      <c r="K143" s="83" t="s">
        <v>483</v>
      </c>
      <c r="L143" s="84" t="s">
        <v>484</v>
      </c>
      <c r="M143" s="85" t="s">
        <v>485</v>
      </c>
      <c r="N143" s="86">
        <v>11</v>
      </c>
      <c r="O143" s="87" t="s">
        <v>486</v>
      </c>
      <c r="P143" s="88" t="s">
        <v>487</v>
      </c>
      <c r="Q143" s="86">
        <v>201</v>
      </c>
      <c r="R143" s="88" t="s">
        <v>775</v>
      </c>
      <c r="S143" s="89" t="s">
        <v>7</v>
      </c>
      <c r="T143" s="90">
        <v>0</v>
      </c>
      <c r="U143" s="90">
        <v>0.15</v>
      </c>
      <c r="V143" s="90">
        <v>0.25</v>
      </c>
      <c r="W143" s="90">
        <v>0.35</v>
      </c>
      <c r="X143" s="162"/>
    </row>
    <row r="144" spans="11:24" x14ac:dyDescent="0.25">
      <c r="K144" s="83" t="s">
        <v>501</v>
      </c>
      <c r="L144" s="84" t="s">
        <v>502</v>
      </c>
      <c r="M144" s="85" t="s">
        <v>503</v>
      </c>
      <c r="N144" s="86" t="s">
        <v>569</v>
      </c>
      <c r="O144" s="87" t="s">
        <v>570</v>
      </c>
      <c r="P144" s="88" t="s">
        <v>571</v>
      </c>
      <c r="Q144" s="86">
        <v>104</v>
      </c>
      <c r="R144" s="88" t="s">
        <v>776</v>
      </c>
      <c r="S144" s="89" t="s">
        <v>493</v>
      </c>
      <c r="T144" s="90">
        <v>0.3</v>
      </c>
      <c r="U144" s="90">
        <v>0.3</v>
      </c>
      <c r="V144" s="90">
        <v>0.4</v>
      </c>
      <c r="W144" s="90">
        <v>0.5</v>
      </c>
      <c r="X144" s="162"/>
    </row>
    <row r="145" spans="11:24" x14ac:dyDescent="0.25">
      <c r="K145" s="83" t="s">
        <v>501</v>
      </c>
      <c r="L145" s="84" t="s">
        <v>502</v>
      </c>
      <c r="M145" s="85" t="s">
        <v>503</v>
      </c>
      <c r="N145" s="86" t="s">
        <v>564</v>
      </c>
      <c r="O145" s="87" t="s">
        <v>565</v>
      </c>
      <c r="P145" s="88" t="s">
        <v>566</v>
      </c>
      <c r="Q145" s="86">
        <v>177</v>
      </c>
      <c r="R145" s="88" t="s">
        <v>777</v>
      </c>
      <c r="S145" s="89" t="s">
        <v>493</v>
      </c>
      <c r="T145" s="90">
        <v>0.3</v>
      </c>
      <c r="U145" s="90">
        <v>0.3</v>
      </c>
      <c r="V145" s="90">
        <v>0.4</v>
      </c>
      <c r="W145" s="90">
        <v>0.5</v>
      </c>
      <c r="X145" s="162"/>
    </row>
    <row r="146" spans="11:24" x14ac:dyDescent="0.25">
      <c r="K146" s="83" t="s">
        <v>501</v>
      </c>
      <c r="L146" s="84" t="s">
        <v>502</v>
      </c>
      <c r="M146" s="85" t="s">
        <v>503</v>
      </c>
      <c r="N146" s="86" t="s">
        <v>548</v>
      </c>
      <c r="O146" s="87" t="s">
        <v>549</v>
      </c>
      <c r="P146" s="88" t="s">
        <v>550</v>
      </c>
      <c r="Q146" s="86">
        <v>106</v>
      </c>
      <c r="R146" s="88" t="s">
        <v>778</v>
      </c>
      <c r="S146" s="89" t="s">
        <v>493</v>
      </c>
      <c r="T146" s="90">
        <v>0.3</v>
      </c>
      <c r="U146" s="90">
        <v>0.3</v>
      </c>
      <c r="V146" s="90">
        <v>0.4</v>
      </c>
      <c r="W146" s="90">
        <v>0.5</v>
      </c>
      <c r="X146" s="162"/>
    </row>
    <row r="147" spans="11:24" x14ac:dyDescent="0.25">
      <c r="K147" s="83" t="s">
        <v>501</v>
      </c>
      <c r="L147" s="84" t="s">
        <v>502</v>
      </c>
      <c r="M147" s="85" t="s">
        <v>503</v>
      </c>
      <c r="N147" s="86" t="s">
        <v>501</v>
      </c>
      <c r="O147" s="87" t="s">
        <v>504</v>
      </c>
      <c r="P147" s="88" t="s">
        <v>505</v>
      </c>
      <c r="Q147" s="86">
        <v>105</v>
      </c>
      <c r="R147" s="88" t="s">
        <v>779</v>
      </c>
      <c r="S147" s="89" t="s">
        <v>493</v>
      </c>
      <c r="T147" s="90">
        <v>0.3</v>
      </c>
      <c r="U147" s="90">
        <v>0.3</v>
      </c>
      <c r="V147" s="90">
        <v>0.4</v>
      </c>
      <c r="W147" s="90">
        <v>0.5</v>
      </c>
      <c r="X147" s="162"/>
    </row>
    <row r="148" spans="11:24" x14ac:dyDescent="0.25">
      <c r="K148" s="83" t="s">
        <v>501</v>
      </c>
      <c r="L148" s="84" t="s">
        <v>502</v>
      </c>
      <c r="M148" s="85" t="s">
        <v>503</v>
      </c>
      <c r="N148" s="86" t="s">
        <v>548</v>
      </c>
      <c r="O148" s="87" t="s">
        <v>549</v>
      </c>
      <c r="P148" s="88" t="s">
        <v>550</v>
      </c>
      <c r="Q148" s="86">
        <v>107</v>
      </c>
      <c r="R148" s="88" t="s">
        <v>780</v>
      </c>
      <c r="S148" s="89" t="s">
        <v>493</v>
      </c>
      <c r="T148" s="90">
        <v>0.3</v>
      </c>
      <c r="U148" s="90">
        <v>0.3</v>
      </c>
      <c r="V148" s="90">
        <v>0.4</v>
      </c>
      <c r="W148" s="90">
        <v>0.5</v>
      </c>
      <c r="X148" s="162"/>
    </row>
    <row r="149" spans="11:24" x14ac:dyDescent="0.25">
      <c r="K149" s="83" t="s">
        <v>501</v>
      </c>
      <c r="L149" s="84" t="s">
        <v>502</v>
      </c>
      <c r="M149" s="85" t="s">
        <v>503</v>
      </c>
      <c r="N149" s="86" t="s">
        <v>483</v>
      </c>
      <c r="O149" s="87" t="s">
        <v>517</v>
      </c>
      <c r="P149" s="88" t="s">
        <v>518</v>
      </c>
      <c r="Q149" s="86">
        <v>108</v>
      </c>
      <c r="R149" s="88" t="s">
        <v>781</v>
      </c>
      <c r="S149" s="89" t="s">
        <v>493</v>
      </c>
      <c r="T149" s="90">
        <v>0.3</v>
      </c>
      <c r="U149" s="90">
        <v>0.3</v>
      </c>
      <c r="V149" s="90">
        <v>0.4</v>
      </c>
      <c r="W149" s="90">
        <v>0.5</v>
      </c>
      <c r="X149" s="162"/>
    </row>
    <row r="150" spans="11:24" x14ac:dyDescent="0.25">
      <c r="K150" s="83" t="s">
        <v>501</v>
      </c>
      <c r="L150" s="84" t="s">
        <v>502</v>
      </c>
      <c r="M150" s="85" t="s">
        <v>503</v>
      </c>
      <c r="N150" s="86" t="s">
        <v>483</v>
      </c>
      <c r="O150" s="87" t="s">
        <v>517</v>
      </c>
      <c r="P150" s="88" t="s">
        <v>518</v>
      </c>
      <c r="Q150" s="86">
        <v>178</v>
      </c>
      <c r="R150" s="88" t="s">
        <v>782</v>
      </c>
      <c r="S150" s="89" t="s">
        <v>493</v>
      </c>
      <c r="T150" s="90">
        <v>0.3</v>
      </c>
      <c r="U150" s="90">
        <v>0.3</v>
      </c>
      <c r="V150" s="90">
        <v>0.4</v>
      </c>
      <c r="W150" s="90">
        <v>0.5</v>
      </c>
      <c r="X150" s="162"/>
    </row>
    <row r="151" spans="11:24" x14ac:dyDescent="0.25">
      <c r="K151" s="83" t="s">
        <v>501</v>
      </c>
      <c r="L151" s="84" t="s">
        <v>502</v>
      </c>
      <c r="M151" s="85" t="s">
        <v>503</v>
      </c>
      <c r="N151" s="86" t="s">
        <v>569</v>
      </c>
      <c r="O151" s="87" t="s">
        <v>570</v>
      </c>
      <c r="P151" s="88" t="s">
        <v>571</v>
      </c>
      <c r="Q151" s="86">
        <v>109</v>
      </c>
      <c r="R151" s="88" t="s">
        <v>783</v>
      </c>
      <c r="S151" s="89" t="s">
        <v>493</v>
      </c>
      <c r="T151" s="90">
        <v>0.3</v>
      </c>
      <c r="U151" s="90">
        <v>0.3</v>
      </c>
      <c r="V151" s="90">
        <v>0.4</v>
      </c>
      <c r="W151" s="90">
        <v>0.5</v>
      </c>
      <c r="X151" s="162"/>
    </row>
    <row r="152" spans="11:24" x14ac:dyDescent="0.25">
      <c r="K152" s="83" t="s">
        <v>501</v>
      </c>
      <c r="L152" s="84" t="s">
        <v>502</v>
      </c>
      <c r="M152" s="85" t="s">
        <v>503</v>
      </c>
      <c r="N152" s="86" t="s">
        <v>523</v>
      </c>
      <c r="O152" s="87" t="s">
        <v>524</v>
      </c>
      <c r="P152" s="88" t="s">
        <v>525</v>
      </c>
      <c r="Q152" s="86">
        <v>110</v>
      </c>
      <c r="R152" s="88" t="s">
        <v>784</v>
      </c>
      <c r="S152" s="89" t="s">
        <v>493</v>
      </c>
      <c r="T152" s="90">
        <v>0.3</v>
      </c>
      <c r="U152" s="90">
        <v>0.3</v>
      </c>
      <c r="V152" s="90">
        <v>0.4</v>
      </c>
      <c r="W152" s="90">
        <v>0.5</v>
      </c>
      <c r="X152" s="162"/>
    </row>
    <row r="153" spans="11:24" x14ac:dyDescent="0.25">
      <c r="K153" s="83" t="s">
        <v>483</v>
      </c>
      <c r="L153" s="84" t="s">
        <v>484</v>
      </c>
      <c r="M153" s="85" t="s">
        <v>485</v>
      </c>
      <c r="N153" s="86">
        <v>12</v>
      </c>
      <c r="O153" s="87" t="s">
        <v>494</v>
      </c>
      <c r="P153" s="88" t="s">
        <v>495</v>
      </c>
      <c r="Q153" s="86">
        <v>111</v>
      </c>
      <c r="R153" s="88" t="s">
        <v>785</v>
      </c>
      <c r="S153" s="89" t="s">
        <v>7</v>
      </c>
      <c r="T153" s="90">
        <v>0</v>
      </c>
      <c r="U153" s="90">
        <v>0.25</v>
      </c>
      <c r="V153" s="90">
        <v>0.5</v>
      </c>
      <c r="W153" s="90">
        <v>0.6</v>
      </c>
      <c r="X153" s="162"/>
    </row>
    <row r="154" spans="11:24" x14ac:dyDescent="0.25">
      <c r="K154" s="83" t="s">
        <v>501</v>
      </c>
      <c r="L154" s="84" t="s">
        <v>502</v>
      </c>
      <c r="M154" s="85" t="s">
        <v>503</v>
      </c>
      <c r="N154" s="86" t="s">
        <v>564</v>
      </c>
      <c r="O154" s="87" t="s">
        <v>565</v>
      </c>
      <c r="P154" s="88" t="s">
        <v>566</v>
      </c>
      <c r="Q154" s="86">
        <v>112</v>
      </c>
      <c r="R154" s="88" t="s">
        <v>786</v>
      </c>
      <c r="S154" s="89" t="s">
        <v>493</v>
      </c>
      <c r="T154" s="90">
        <v>0.3</v>
      </c>
      <c r="U154" s="90">
        <v>0.3</v>
      </c>
      <c r="V154" s="90">
        <v>0.4</v>
      </c>
      <c r="W154" s="90">
        <v>0.5</v>
      </c>
      <c r="X154" s="162"/>
    </row>
    <row r="155" spans="11:24" x14ac:dyDescent="0.25">
      <c r="K155" s="83" t="s">
        <v>501</v>
      </c>
      <c r="L155" s="84" t="s">
        <v>502</v>
      </c>
      <c r="M155" s="85" t="s">
        <v>503</v>
      </c>
      <c r="N155" s="86" t="s">
        <v>483</v>
      </c>
      <c r="O155" s="87" t="s">
        <v>517</v>
      </c>
      <c r="P155" s="88" t="s">
        <v>518</v>
      </c>
      <c r="Q155" s="86">
        <v>113</v>
      </c>
      <c r="R155" s="88" t="s">
        <v>787</v>
      </c>
      <c r="S155" s="89" t="s">
        <v>493</v>
      </c>
      <c r="T155" s="90">
        <v>0.3</v>
      </c>
      <c r="U155" s="90">
        <v>0.3</v>
      </c>
      <c r="V155" s="90">
        <v>0.4</v>
      </c>
      <c r="W155" s="90">
        <v>0.5</v>
      </c>
      <c r="X155" s="162"/>
    </row>
    <row r="156" spans="11:24" x14ac:dyDescent="0.25">
      <c r="K156" s="83" t="s">
        <v>501</v>
      </c>
      <c r="L156" s="84" t="s">
        <v>502</v>
      </c>
      <c r="M156" s="85" t="s">
        <v>503</v>
      </c>
      <c r="N156" s="86" t="s">
        <v>548</v>
      </c>
      <c r="O156" s="87" t="s">
        <v>549</v>
      </c>
      <c r="P156" s="88" t="s">
        <v>550</v>
      </c>
      <c r="Q156" s="86">
        <v>114</v>
      </c>
      <c r="R156" s="88" t="s">
        <v>788</v>
      </c>
      <c r="S156" s="89" t="s">
        <v>493</v>
      </c>
      <c r="T156" s="90">
        <v>0.3</v>
      </c>
      <c r="U156" s="90">
        <v>0.3</v>
      </c>
      <c r="V156" s="90">
        <v>0.4</v>
      </c>
      <c r="W156" s="90">
        <v>0.5</v>
      </c>
      <c r="X156" s="162"/>
    </row>
    <row r="157" spans="11:24" x14ac:dyDescent="0.25">
      <c r="K157" s="83" t="s">
        <v>501</v>
      </c>
      <c r="L157" s="84" t="s">
        <v>502</v>
      </c>
      <c r="M157" s="85" t="s">
        <v>503</v>
      </c>
      <c r="N157" s="86" t="s">
        <v>569</v>
      </c>
      <c r="O157" s="87" t="s">
        <v>570</v>
      </c>
      <c r="P157" s="88" t="s">
        <v>571</v>
      </c>
      <c r="Q157" s="86">
        <v>179</v>
      </c>
      <c r="R157" s="88" t="s">
        <v>789</v>
      </c>
      <c r="S157" s="89" t="s">
        <v>493</v>
      </c>
      <c r="T157" s="90">
        <v>0.3</v>
      </c>
      <c r="U157" s="90">
        <v>0.3</v>
      </c>
      <c r="V157" s="90">
        <v>0.4</v>
      </c>
      <c r="W157" s="90">
        <v>0.5</v>
      </c>
      <c r="X157" s="162"/>
    </row>
    <row r="158" spans="11:24" x14ac:dyDescent="0.25">
      <c r="K158" s="83" t="s">
        <v>501</v>
      </c>
      <c r="L158" s="84" t="s">
        <v>502</v>
      </c>
      <c r="M158" s="85" t="s">
        <v>503</v>
      </c>
      <c r="N158" s="86" t="s">
        <v>548</v>
      </c>
      <c r="O158" s="87" t="s">
        <v>549</v>
      </c>
      <c r="P158" s="88" t="s">
        <v>550</v>
      </c>
      <c r="Q158" s="86">
        <v>180</v>
      </c>
      <c r="R158" s="88" t="s">
        <v>790</v>
      </c>
      <c r="S158" s="89" t="s">
        <v>493</v>
      </c>
      <c r="T158" s="90">
        <v>0.4</v>
      </c>
      <c r="U158" s="90">
        <v>0.4</v>
      </c>
      <c r="V158" s="90">
        <v>0.5</v>
      </c>
      <c r="W158" s="90">
        <v>0.6</v>
      </c>
      <c r="X158" s="162"/>
    </row>
    <row r="159" spans="11:24" x14ac:dyDescent="0.25">
      <c r="K159" s="83" t="s">
        <v>501</v>
      </c>
      <c r="L159" s="84" t="s">
        <v>502</v>
      </c>
      <c r="M159" s="85" t="s">
        <v>503</v>
      </c>
      <c r="N159" s="86" t="s">
        <v>483</v>
      </c>
      <c r="O159" s="87" t="s">
        <v>517</v>
      </c>
      <c r="P159" s="88" t="s">
        <v>518</v>
      </c>
      <c r="Q159" s="86">
        <v>202</v>
      </c>
      <c r="R159" s="88" t="s">
        <v>791</v>
      </c>
      <c r="S159" s="89" t="s">
        <v>493</v>
      </c>
      <c r="T159" s="90">
        <v>0.3</v>
      </c>
      <c r="U159" s="90">
        <v>0.3</v>
      </c>
      <c r="V159" s="90">
        <v>0.4</v>
      </c>
      <c r="W159" s="90">
        <v>0.5</v>
      </c>
      <c r="X159" s="162"/>
    </row>
    <row r="160" spans="11:24" x14ac:dyDescent="0.25">
      <c r="K160" s="83" t="s">
        <v>501</v>
      </c>
      <c r="L160" s="84" t="s">
        <v>502</v>
      </c>
      <c r="M160" s="85" t="s">
        <v>503</v>
      </c>
      <c r="N160" s="86" t="s">
        <v>483</v>
      </c>
      <c r="O160" s="87" t="s">
        <v>517</v>
      </c>
      <c r="P160" s="88" t="s">
        <v>518</v>
      </c>
      <c r="Q160" s="86">
        <v>115</v>
      </c>
      <c r="R160" s="88" t="s">
        <v>792</v>
      </c>
      <c r="S160" s="89" t="s">
        <v>493</v>
      </c>
      <c r="T160" s="90">
        <v>0.3</v>
      </c>
      <c r="U160" s="90">
        <v>0.3</v>
      </c>
      <c r="V160" s="90">
        <v>0.4</v>
      </c>
      <c r="W160" s="90">
        <v>0.5</v>
      </c>
      <c r="X160" s="162"/>
    </row>
    <row r="161" spans="11:24" x14ac:dyDescent="0.25">
      <c r="K161" s="83" t="s">
        <v>501</v>
      </c>
      <c r="L161" s="84" t="s">
        <v>502</v>
      </c>
      <c r="M161" s="85" t="s">
        <v>503</v>
      </c>
      <c r="N161" s="86" t="s">
        <v>569</v>
      </c>
      <c r="O161" s="87" t="s">
        <v>570</v>
      </c>
      <c r="P161" s="88" t="s">
        <v>571</v>
      </c>
      <c r="Q161" s="86">
        <v>203</v>
      </c>
      <c r="R161" s="88" t="s">
        <v>793</v>
      </c>
      <c r="S161" s="89" t="s">
        <v>493</v>
      </c>
      <c r="T161" s="90">
        <v>0.3</v>
      </c>
      <c r="U161" s="90">
        <v>0.3</v>
      </c>
      <c r="V161" s="90">
        <v>0.4</v>
      </c>
      <c r="W161" s="90">
        <v>0.5</v>
      </c>
      <c r="X161" s="162"/>
    </row>
    <row r="162" spans="11:24" x14ac:dyDescent="0.25">
      <c r="K162" s="83" t="s">
        <v>501</v>
      </c>
      <c r="L162" s="84" t="s">
        <v>502</v>
      </c>
      <c r="M162" s="85" t="s">
        <v>503</v>
      </c>
      <c r="N162" s="86" t="s">
        <v>483</v>
      </c>
      <c r="O162" s="87" t="s">
        <v>517</v>
      </c>
      <c r="P162" s="88" t="s">
        <v>518</v>
      </c>
      <c r="Q162" s="86">
        <v>181</v>
      </c>
      <c r="R162" s="88" t="s">
        <v>794</v>
      </c>
      <c r="S162" s="89" t="s">
        <v>493</v>
      </c>
      <c r="T162" s="90">
        <v>0.3</v>
      </c>
      <c r="U162" s="90">
        <v>0.3</v>
      </c>
      <c r="V162" s="90">
        <v>0.4</v>
      </c>
      <c r="W162" s="90">
        <v>0.5</v>
      </c>
      <c r="X162" s="162"/>
    </row>
    <row r="163" spans="11:24" x14ac:dyDescent="0.25">
      <c r="K163" s="83" t="s">
        <v>501</v>
      </c>
      <c r="L163" s="84" t="s">
        <v>502</v>
      </c>
      <c r="M163" s="85" t="s">
        <v>503</v>
      </c>
      <c r="N163" s="86" t="s">
        <v>483</v>
      </c>
      <c r="O163" s="87" t="s">
        <v>517</v>
      </c>
      <c r="P163" s="88" t="s">
        <v>518</v>
      </c>
      <c r="Q163" s="86">
        <v>204</v>
      </c>
      <c r="R163" s="88" t="s">
        <v>795</v>
      </c>
      <c r="S163" s="89" t="s">
        <v>493</v>
      </c>
      <c r="T163" s="90">
        <v>0.3</v>
      </c>
      <c r="U163" s="90">
        <v>0.3</v>
      </c>
      <c r="V163" s="90">
        <v>0.4</v>
      </c>
      <c r="W163" s="90">
        <v>0.5</v>
      </c>
      <c r="X163" s="162"/>
    </row>
    <row r="164" spans="11:24" x14ac:dyDescent="0.25">
      <c r="K164" s="83" t="s">
        <v>501</v>
      </c>
      <c r="L164" s="84" t="s">
        <v>502</v>
      </c>
      <c r="M164" s="85" t="s">
        <v>503</v>
      </c>
      <c r="N164" s="86" t="s">
        <v>483</v>
      </c>
      <c r="O164" s="87" t="s">
        <v>517</v>
      </c>
      <c r="P164" s="88" t="s">
        <v>518</v>
      </c>
      <c r="Q164" s="86">
        <v>182</v>
      </c>
      <c r="R164" s="88" t="s">
        <v>796</v>
      </c>
      <c r="S164" s="89" t="s">
        <v>493</v>
      </c>
      <c r="T164" s="90">
        <v>0.3</v>
      </c>
      <c r="U164" s="90">
        <v>0.3</v>
      </c>
      <c r="V164" s="90">
        <v>0.4</v>
      </c>
      <c r="W164" s="90">
        <v>0.5</v>
      </c>
      <c r="X164" s="162"/>
    </row>
    <row r="165" spans="11:24" x14ac:dyDescent="0.25">
      <c r="K165" s="83" t="s">
        <v>501</v>
      </c>
      <c r="L165" s="84" t="s">
        <v>502</v>
      </c>
      <c r="M165" s="85" t="s">
        <v>503</v>
      </c>
      <c r="N165" s="86" t="s">
        <v>501</v>
      </c>
      <c r="O165" s="87" t="s">
        <v>504</v>
      </c>
      <c r="P165" s="88" t="s">
        <v>505</v>
      </c>
      <c r="Q165" s="86">
        <v>116</v>
      </c>
      <c r="R165" s="88" t="s">
        <v>797</v>
      </c>
      <c r="S165" s="89" t="s">
        <v>493</v>
      </c>
      <c r="T165" s="90">
        <v>0.3</v>
      </c>
      <c r="U165" s="90">
        <v>0.3</v>
      </c>
      <c r="V165" s="90">
        <v>0.4</v>
      </c>
      <c r="W165" s="90">
        <v>0.5</v>
      </c>
      <c r="X165" s="162"/>
    </row>
    <row r="166" spans="11:24" x14ac:dyDescent="0.25">
      <c r="K166" s="83" t="s">
        <v>501</v>
      </c>
      <c r="L166" s="84" t="s">
        <v>502</v>
      </c>
      <c r="M166" s="85" t="s">
        <v>503</v>
      </c>
      <c r="N166" s="86" t="s">
        <v>483</v>
      </c>
      <c r="O166" s="87" t="s">
        <v>517</v>
      </c>
      <c r="P166" s="88" t="s">
        <v>518</v>
      </c>
      <c r="Q166" s="86">
        <v>210</v>
      </c>
      <c r="R166" s="88" t="s">
        <v>798</v>
      </c>
      <c r="S166" s="89" t="s">
        <v>493</v>
      </c>
      <c r="T166" s="90">
        <v>0.3</v>
      </c>
      <c r="U166" s="90">
        <v>0.3</v>
      </c>
      <c r="V166" s="90">
        <v>0.4</v>
      </c>
      <c r="W166" s="90">
        <v>0.5</v>
      </c>
      <c r="X166" s="162"/>
    </row>
    <row r="167" spans="11:24" x14ac:dyDescent="0.25">
      <c r="K167" s="83" t="s">
        <v>501</v>
      </c>
      <c r="L167" s="84" t="s">
        <v>502</v>
      </c>
      <c r="M167" s="85" t="s">
        <v>503</v>
      </c>
      <c r="N167" s="86" t="s">
        <v>483</v>
      </c>
      <c r="O167" s="87" t="s">
        <v>517</v>
      </c>
      <c r="P167" s="88" t="s">
        <v>518</v>
      </c>
      <c r="Q167" s="86">
        <v>205</v>
      </c>
      <c r="R167" s="88" t="s">
        <v>799</v>
      </c>
      <c r="S167" s="89" t="s">
        <v>493</v>
      </c>
      <c r="T167" s="90">
        <v>0.3</v>
      </c>
      <c r="U167" s="90">
        <v>0.3</v>
      </c>
      <c r="V167" s="90">
        <v>0.4</v>
      </c>
      <c r="W167" s="90">
        <v>0.5</v>
      </c>
      <c r="X167" s="162"/>
    </row>
    <row r="168" spans="11:24" x14ac:dyDescent="0.25">
      <c r="K168" s="83" t="s">
        <v>501</v>
      </c>
      <c r="L168" s="84" t="s">
        <v>502</v>
      </c>
      <c r="M168" s="85" t="s">
        <v>503</v>
      </c>
      <c r="N168" s="86" t="s">
        <v>501</v>
      </c>
      <c r="O168" s="87" t="s">
        <v>504</v>
      </c>
      <c r="P168" s="88" t="s">
        <v>505</v>
      </c>
      <c r="Q168" s="86" t="s">
        <v>800</v>
      </c>
      <c r="R168" s="88" t="s">
        <v>801</v>
      </c>
      <c r="S168" s="89" t="s">
        <v>493</v>
      </c>
      <c r="T168" s="90">
        <v>0.3</v>
      </c>
      <c r="U168" s="90">
        <v>0.3</v>
      </c>
      <c r="V168" s="90">
        <v>0.4</v>
      </c>
      <c r="W168" s="90">
        <v>0.5</v>
      </c>
      <c r="X168" s="162"/>
    </row>
    <row r="169" spans="11:24" x14ac:dyDescent="0.25">
      <c r="K169" s="83" t="s">
        <v>483</v>
      </c>
      <c r="L169" s="84" t="s">
        <v>484</v>
      </c>
      <c r="M169" s="85" t="s">
        <v>485</v>
      </c>
      <c r="N169" s="86">
        <v>11</v>
      </c>
      <c r="O169" s="87" t="s">
        <v>486</v>
      </c>
      <c r="P169" s="88" t="s">
        <v>487</v>
      </c>
      <c r="Q169" s="86">
        <v>183</v>
      </c>
      <c r="R169" s="88" t="s">
        <v>802</v>
      </c>
      <c r="S169" s="89" t="s">
        <v>7</v>
      </c>
      <c r="T169" s="90">
        <v>0</v>
      </c>
      <c r="U169" s="90">
        <v>0.15</v>
      </c>
      <c r="V169" s="90">
        <v>0.25</v>
      </c>
      <c r="W169" s="90">
        <v>0.35</v>
      </c>
      <c r="X169" s="162"/>
    </row>
    <row r="170" spans="11:24" x14ac:dyDescent="0.25">
      <c r="K170" s="83" t="s">
        <v>483</v>
      </c>
      <c r="L170" s="84" t="s">
        <v>484</v>
      </c>
      <c r="M170" s="85" t="s">
        <v>485</v>
      </c>
      <c r="N170" s="86" t="s">
        <v>529</v>
      </c>
      <c r="O170" s="87" t="s">
        <v>530</v>
      </c>
      <c r="P170" s="88" t="s">
        <v>531</v>
      </c>
      <c r="Q170" s="86">
        <v>117</v>
      </c>
      <c r="R170" s="88" t="s">
        <v>803</v>
      </c>
      <c r="S170" s="89" t="s">
        <v>7</v>
      </c>
      <c r="T170" s="90">
        <v>0</v>
      </c>
      <c r="U170" s="90">
        <v>0.15</v>
      </c>
      <c r="V170" s="90">
        <v>0.25</v>
      </c>
      <c r="W170" s="90">
        <v>0.35</v>
      </c>
      <c r="X170" s="162"/>
    </row>
    <row r="171" spans="11:24" x14ac:dyDescent="0.25">
      <c r="K171" s="83" t="s">
        <v>501</v>
      </c>
      <c r="L171" s="84" t="s">
        <v>502</v>
      </c>
      <c r="M171" s="85" t="s">
        <v>503</v>
      </c>
      <c r="N171" s="86" t="s">
        <v>483</v>
      </c>
      <c r="O171" s="87" t="s">
        <v>517</v>
      </c>
      <c r="P171" s="88" t="s">
        <v>518</v>
      </c>
      <c r="Q171" s="86">
        <v>118</v>
      </c>
      <c r="R171" s="88" t="s">
        <v>804</v>
      </c>
      <c r="S171" s="89" t="s">
        <v>493</v>
      </c>
      <c r="T171" s="90">
        <v>0.3</v>
      </c>
      <c r="U171" s="90">
        <v>0.3</v>
      </c>
      <c r="V171" s="90">
        <v>0.4</v>
      </c>
      <c r="W171" s="90">
        <v>0.5</v>
      </c>
      <c r="X171" s="162"/>
    </row>
    <row r="172" spans="11:24" x14ac:dyDescent="0.25">
      <c r="K172" s="83" t="s">
        <v>501</v>
      </c>
      <c r="L172" s="84" t="s">
        <v>502</v>
      </c>
      <c r="M172" s="85" t="s">
        <v>503</v>
      </c>
      <c r="N172" s="86" t="s">
        <v>569</v>
      </c>
      <c r="O172" s="87" t="s">
        <v>570</v>
      </c>
      <c r="P172" s="88" t="s">
        <v>571</v>
      </c>
      <c r="Q172" s="86">
        <v>119</v>
      </c>
      <c r="R172" s="88" t="s">
        <v>805</v>
      </c>
      <c r="S172" s="89" t="s">
        <v>493</v>
      </c>
      <c r="T172" s="90">
        <v>0.3</v>
      </c>
      <c r="U172" s="90">
        <v>0.3</v>
      </c>
      <c r="V172" s="90">
        <v>0.4</v>
      </c>
      <c r="W172" s="90">
        <v>0.5</v>
      </c>
      <c r="X172" s="162"/>
    </row>
    <row r="173" spans="11:24" x14ac:dyDescent="0.25">
      <c r="K173" s="83" t="s">
        <v>501</v>
      </c>
      <c r="L173" s="84" t="s">
        <v>502</v>
      </c>
      <c r="M173" s="85" t="s">
        <v>503</v>
      </c>
      <c r="N173" s="86" t="s">
        <v>548</v>
      </c>
      <c r="O173" s="87" t="s">
        <v>549</v>
      </c>
      <c r="P173" s="88" t="s">
        <v>550</v>
      </c>
      <c r="Q173" s="86">
        <v>120</v>
      </c>
      <c r="R173" s="88" t="s">
        <v>806</v>
      </c>
      <c r="S173" s="89" t="s">
        <v>493</v>
      </c>
      <c r="T173" s="90">
        <v>0.3</v>
      </c>
      <c r="U173" s="90">
        <v>0.3</v>
      </c>
      <c r="V173" s="90">
        <v>0.4</v>
      </c>
      <c r="W173" s="90">
        <v>0.5</v>
      </c>
      <c r="X173" s="162"/>
    </row>
    <row r="174" spans="11:24" x14ac:dyDescent="0.25">
      <c r="K174" s="83" t="s">
        <v>501</v>
      </c>
      <c r="L174" s="84" t="s">
        <v>502</v>
      </c>
      <c r="M174" s="85" t="s">
        <v>503</v>
      </c>
      <c r="N174" s="86" t="s">
        <v>569</v>
      </c>
      <c r="O174" s="87" t="s">
        <v>570</v>
      </c>
      <c r="P174" s="88" t="s">
        <v>571</v>
      </c>
      <c r="Q174" s="86">
        <v>211</v>
      </c>
      <c r="R174" s="88" t="s">
        <v>807</v>
      </c>
      <c r="S174" s="89" t="s">
        <v>493</v>
      </c>
      <c r="T174" s="90">
        <v>0.3</v>
      </c>
      <c r="U174" s="90">
        <v>0.3</v>
      </c>
      <c r="V174" s="90">
        <v>0.4</v>
      </c>
      <c r="W174" s="90">
        <v>0.5</v>
      </c>
      <c r="X174" s="162"/>
    </row>
    <row r="175" spans="11:24" x14ac:dyDescent="0.25">
      <c r="K175" s="83" t="s">
        <v>501</v>
      </c>
      <c r="L175" s="84" t="s">
        <v>502</v>
      </c>
      <c r="M175" s="85" t="s">
        <v>503</v>
      </c>
      <c r="N175" s="86" t="s">
        <v>569</v>
      </c>
      <c r="O175" s="87" t="s">
        <v>570</v>
      </c>
      <c r="P175" s="88" t="s">
        <v>571</v>
      </c>
      <c r="Q175" s="86">
        <v>121</v>
      </c>
      <c r="R175" s="88" t="s">
        <v>808</v>
      </c>
      <c r="S175" s="89" t="s">
        <v>493</v>
      </c>
      <c r="T175" s="90">
        <v>0.3</v>
      </c>
      <c r="U175" s="90">
        <v>0.3</v>
      </c>
      <c r="V175" s="90">
        <v>0.4</v>
      </c>
      <c r="W175" s="90">
        <v>0.5</v>
      </c>
      <c r="X175" s="162"/>
    </row>
    <row r="176" spans="11:24" x14ac:dyDescent="0.25">
      <c r="K176" s="83" t="s">
        <v>483</v>
      </c>
      <c r="L176" s="84" t="s">
        <v>484</v>
      </c>
      <c r="M176" s="85" t="s">
        <v>485</v>
      </c>
      <c r="N176" s="86" t="s">
        <v>529</v>
      </c>
      <c r="O176" s="87" t="s">
        <v>530</v>
      </c>
      <c r="P176" s="88" t="s">
        <v>531</v>
      </c>
      <c r="Q176" s="86">
        <v>122</v>
      </c>
      <c r="R176" s="88" t="s">
        <v>809</v>
      </c>
      <c r="S176" s="89" t="s">
        <v>7</v>
      </c>
      <c r="T176" s="90">
        <v>0</v>
      </c>
      <c r="U176" s="90">
        <v>0.15</v>
      </c>
      <c r="V176" s="90">
        <v>0.25</v>
      </c>
      <c r="W176" s="90">
        <v>0.35</v>
      </c>
      <c r="X176" s="162"/>
    </row>
    <row r="177" spans="11:24" x14ac:dyDescent="0.25">
      <c r="K177" s="83" t="s">
        <v>483</v>
      </c>
      <c r="L177" s="84" t="s">
        <v>484</v>
      </c>
      <c r="M177" s="85" t="s">
        <v>485</v>
      </c>
      <c r="N177" s="86" t="s">
        <v>543</v>
      </c>
      <c r="O177" s="87" t="s">
        <v>544</v>
      </c>
      <c r="P177" s="88" t="s">
        <v>545</v>
      </c>
      <c r="Q177" s="86">
        <v>123</v>
      </c>
      <c r="R177" s="88" t="s">
        <v>810</v>
      </c>
      <c r="S177" s="89" t="s">
        <v>493</v>
      </c>
      <c r="T177" s="90">
        <v>0</v>
      </c>
      <c r="U177" s="90">
        <v>0</v>
      </c>
      <c r="V177" s="90">
        <v>0</v>
      </c>
      <c r="W177" s="90">
        <v>0</v>
      </c>
      <c r="X177" s="162"/>
    </row>
    <row r="178" spans="11:24" x14ac:dyDescent="0.25">
      <c r="K178" s="83" t="s">
        <v>501</v>
      </c>
      <c r="L178" s="84" t="s">
        <v>502</v>
      </c>
      <c r="M178" s="85" t="s">
        <v>503</v>
      </c>
      <c r="N178" s="86" t="s">
        <v>548</v>
      </c>
      <c r="O178" s="87" t="s">
        <v>549</v>
      </c>
      <c r="P178" s="88" t="s">
        <v>550</v>
      </c>
      <c r="Q178" s="86">
        <v>124</v>
      </c>
      <c r="R178" s="88" t="s">
        <v>811</v>
      </c>
      <c r="S178" s="89" t="s">
        <v>493</v>
      </c>
      <c r="T178" s="90">
        <v>0.3</v>
      </c>
      <c r="U178" s="90">
        <v>0.3</v>
      </c>
      <c r="V178" s="90">
        <v>0.4</v>
      </c>
      <c r="W178" s="90">
        <v>0.5</v>
      </c>
      <c r="X178" s="162"/>
    </row>
    <row r="179" spans="11:24" x14ac:dyDescent="0.25">
      <c r="K179" s="83" t="s">
        <v>501</v>
      </c>
      <c r="L179" s="84" t="s">
        <v>502</v>
      </c>
      <c r="M179" s="85" t="s">
        <v>503</v>
      </c>
      <c r="N179" s="86" t="s">
        <v>569</v>
      </c>
      <c r="O179" s="87" t="s">
        <v>570</v>
      </c>
      <c r="P179" s="88" t="s">
        <v>571</v>
      </c>
      <c r="Q179" s="86">
        <v>206</v>
      </c>
      <c r="R179" s="88" t="s">
        <v>812</v>
      </c>
      <c r="S179" s="89" t="s">
        <v>493</v>
      </c>
      <c r="T179" s="90">
        <v>0.3</v>
      </c>
      <c r="U179" s="90">
        <v>0.3</v>
      </c>
      <c r="V179" s="90">
        <v>0.4</v>
      </c>
      <c r="W179" s="90">
        <v>0.5</v>
      </c>
      <c r="X179" s="162"/>
    </row>
    <row r="180" spans="11:24" x14ac:dyDescent="0.25">
      <c r="K180" s="83" t="s">
        <v>501</v>
      </c>
      <c r="L180" s="84" t="s">
        <v>502</v>
      </c>
      <c r="M180" s="85" t="s">
        <v>503</v>
      </c>
      <c r="N180" s="86" t="s">
        <v>548</v>
      </c>
      <c r="O180" s="87" t="s">
        <v>549</v>
      </c>
      <c r="P180" s="88" t="s">
        <v>550</v>
      </c>
      <c r="Q180" s="86">
        <v>125</v>
      </c>
      <c r="R180" s="88" t="s">
        <v>813</v>
      </c>
      <c r="S180" s="89" t="s">
        <v>493</v>
      </c>
      <c r="T180" s="90">
        <v>0.4</v>
      </c>
      <c r="U180" s="90">
        <v>0.4</v>
      </c>
      <c r="V180" s="90">
        <v>0.5</v>
      </c>
      <c r="W180" s="90">
        <v>0.6</v>
      </c>
      <c r="X180" s="162"/>
    </row>
    <row r="181" spans="11:24" x14ac:dyDescent="0.25">
      <c r="K181" s="83" t="s">
        <v>483</v>
      </c>
      <c r="L181" s="84" t="s">
        <v>484</v>
      </c>
      <c r="M181" s="85" t="s">
        <v>485</v>
      </c>
      <c r="N181" s="86" t="s">
        <v>543</v>
      </c>
      <c r="O181" s="87" t="s">
        <v>544</v>
      </c>
      <c r="P181" s="88" t="s">
        <v>545</v>
      </c>
      <c r="Q181" s="86">
        <v>194</v>
      </c>
      <c r="R181" s="88" t="s">
        <v>814</v>
      </c>
      <c r="S181" s="89" t="s">
        <v>7</v>
      </c>
      <c r="T181" s="90">
        <v>0</v>
      </c>
      <c r="U181" s="90">
        <v>0.15</v>
      </c>
      <c r="V181" s="90">
        <v>0.25</v>
      </c>
      <c r="W181" s="90">
        <v>0.3</v>
      </c>
      <c r="X181" s="162"/>
    </row>
    <row r="182" spans="11:24" x14ac:dyDescent="0.25">
      <c r="K182" s="83" t="s">
        <v>501</v>
      </c>
      <c r="L182" s="84" t="s">
        <v>502</v>
      </c>
      <c r="M182" s="85" t="s">
        <v>503</v>
      </c>
      <c r="N182" s="86" t="s">
        <v>548</v>
      </c>
      <c r="O182" s="87" t="s">
        <v>549</v>
      </c>
      <c r="P182" s="88" t="s">
        <v>550</v>
      </c>
      <c r="Q182" s="86">
        <v>126</v>
      </c>
      <c r="R182" s="88" t="s">
        <v>815</v>
      </c>
      <c r="S182" s="89" t="s">
        <v>493</v>
      </c>
      <c r="T182" s="90">
        <v>0.4</v>
      </c>
      <c r="U182" s="90">
        <v>0.4</v>
      </c>
      <c r="V182" s="90">
        <v>0.5</v>
      </c>
      <c r="W182" s="90">
        <v>0.6</v>
      </c>
      <c r="X182" s="162"/>
    </row>
    <row r="183" spans="11:24" x14ac:dyDescent="0.25">
      <c r="K183" s="83" t="s">
        <v>501</v>
      </c>
      <c r="L183" s="84" t="s">
        <v>502</v>
      </c>
      <c r="M183" s="85" t="s">
        <v>503</v>
      </c>
      <c r="N183" s="86" t="s">
        <v>548</v>
      </c>
      <c r="O183" s="87" t="s">
        <v>549</v>
      </c>
      <c r="P183" s="88" t="s">
        <v>550</v>
      </c>
      <c r="Q183" s="86">
        <v>127</v>
      </c>
      <c r="R183" s="88" t="s">
        <v>816</v>
      </c>
      <c r="S183" s="89" t="s">
        <v>493</v>
      </c>
      <c r="T183" s="90">
        <v>0.3</v>
      </c>
      <c r="U183" s="90">
        <v>0.3</v>
      </c>
      <c r="V183" s="90">
        <v>0.4</v>
      </c>
      <c r="W183" s="90">
        <v>0.5</v>
      </c>
      <c r="X183" s="162"/>
    </row>
    <row r="184" spans="11:24" x14ac:dyDescent="0.25">
      <c r="K184" s="83" t="s">
        <v>501</v>
      </c>
      <c r="L184" s="84" t="s">
        <v>502</v>
      </c>
      <c r="M184" s="85" t="s">
        <v>503</v>
      </c>
      <c r="N184" s="86" t="s">
        <v>548</v>
      </c>
      <c r="O184" s="87" t="s">
        <v>549</v>
      </c>
      <c r="P184" s="88" t="s">
        <v>550</v>
      </c>
      <c r="Q184" s="86">
        <v>184</v>
      </c>
      <c r="R184" s="88" t="s">
        <v>817</v>
      </c>
      <c r="S184" s="89" t="s">
        <v>493</v>
      </c>
      <c r="T184" s="90">
        <v>0.3</v>
      </c>
      <c r="U184" s="90">
        <v>0.3</v>
      </c>
      <c r="V184" s="90">
        <v>0.4</v>
      </c>
      <c r="W184" s="90">
        <v>0.5</v>
      </c>
      <c r="X184" s="162"/>
    </row>
    <row r="185" spans="11:24" x14ac:dyDescent="0.25">
      <c r="K185" s="83" t="s">
        <v>501</v>
      </c>
      <c r="L185" s="84" t="s">
        <v>502</v>
      </c>
      <c r="M185" s="85" t="s">
        <v>503</v>
      </c>
      <c r="N185" s="86" t="s">
        <v>501</v>
      </c>
      <c r="O185" s="87" t="s">
        <v>504</v>
      </c>
      <c r="P185" s="88" t="s">
        <v>505</v>
      </c>
      <c r="Q185" s="86" t="s">
        <v>220</v>
      </c>
      <c r="R185" s="88" t="s">
        <v>818</v>
      </c>
      <c r="S185" s="89" t="s">
        <v>493</v>
      </c>
      <c r="T185" s="90">
        <v>0.3</v>
      </c>
      <c r="U185" s="90">
        <v>0.3</v>
      </c>
      <c r="V185" s="90">
        <v>0.4</v>
      </c>
      <c r="W185" s="90">
        <v>0.5</v>
      </c>
      <c r="X185" s="162"/>
    </row>
    <row r="186" spans="11:24" x14ac:dyDescent="0.25">
      <c r="K186" s="83" t="s">
        <v>483</v>
      </c>
      <c r="L186" s="84" t="s">
        <v>484</v>
      </c>
      <c r="M186" s="85" t="s">
        <v>485</v>
      </c>
      <c r="N186" s="86">
        <v>11</v>
      </c>
      <c r="O186" s="87" t="s">
        <v>486</v>
      </c>
      <c r="P186" s="88" t="s">
        <v>487</v>
      </c>
      <c r="Q186" s="86">
        <v>128</v>
      </c>
      <c r="R186" s="88" t="s">
        <v>819</v>
      </c>
      <c r="S186" s="89" t="s">
        <v>7</v>
      </c>
      <c r="T186" s="90">
        <v>0</v>
      </c>
      <c r="U186" s="90">
        <v>0.15</v>
      </c>
      <c r="V186" s="90">
        <v>0.25</v>
      </c>
      <c r="W186" s="90">
        <v>0.35</v>
      </c>
      <c r="X186" s="162"/>
    </row>
    <row r="187" spans="11:24" x14ac:dyDescent="0.25">
      <c r="K187" s="83" t="s">
        <v>501</v>
      </c>
      <c r="L187" s="84" t="s">
        <v>502</v>
      </c>
      <c r="M187" s="85" t="s">
        <v>503</v>
      </c>
      <c r="N187" s="86" t="s">
        <v>615</v>
      </c>
      <c r="O187" s="87" t="s">
        <v>616</v>
      </c>
      <c r="P187" s="88" t="s">
        <v>617</v>
      </c>
      <c r="Q187" s="86">
        <v>129</v>
      </c>
      <c r="R187" s="88" t="s">
        <v>820</v>
      </c>
      <c r="S187" s="89" t="s">
        <v>493</v>
      </c>
      <c r="T187" s="90">
        <v>0.4</v>
      </c>
      <c r="U187" s="90">
        <v>0.4</v>
      </c>
      <c r="V187" s="90">
        <v>0.5</v>
      </c>
      <c r="W187" s="90">
        <v>0.6</v>
      </c>
      <c r="X187" s="162"/>
    </row>
    <row r="188" spans="11:24" x14ac:dyDescent="0.25">
      <c r="K188" s="83" t="s">
        <v>501</v>
      </c>
      <c r="L188" s="84" t="s">
        <v>502</v>
      </c>
      <c r="M188" s="85" t="s">
        <v>503</v>
      </c>
      <c r="N188" s="86" t="s">
        <v>569</v>
      </c>
      <c r="O188" s="87" t="s">
        <v>570</v>
      </c>
      <c r="P188" s="88" t="s">
        <v>571</v>
      </c>
      <c r="Q188" s="86">
        <v>130</v>
      </c>
      <c r="R188" s="88" t="s">
        <v>821</v>
      </c>
      <c r="S188" s="89" t="s">
        <v>493</v>
      </c>
      <c r="T188" s="90">
        <v>0.3</v>
      </c>
      <c r="U188" s="90">
        <v>0.3</v>
      </c>
      <c r="V188" s="90">
        <v>0.4</v>
      </c>
      <c r="W188" s="90">
        <v>0.5</v>
      </c>
      <c r="X188" s="162"/>
    </row>
    <row r="189" spans="11:24" x14ac:dyDescent="0.25">
      <c r="K189" s="83" t="s">
        <v>501</v>
      </c>
      <c r="L189" s="84" t="s">
        <v>502</v>
      </c>
      <c r="M189" s="85" t="s">
        <v>503</v>
      </c>
      <c r="N189" s="86" t="s">
        <v>483</v>
      </c>
      <c r="O189" s="87" t="s">
        <v>517</v>
      </c>
      <c r="P189" s="88" t="s">
        <v>518</v>
      </c>
      <c r="Q189" s="86">
        <v>185</v>
      </c>
      <c r="R189" s="88" t="s">
        <v>822</v>
      </c>
      <c r="S189" s="89" t="s">
        <v>493</v>
      </c>
      <c r="T189" s="90">
        <v>0.3</v>
      </c>
      <c r="U189" s="90">
        <v>0.3</v>
      </c>
      <c r="V189" s="90">
        <v>0.4</v>
      </c>
      <c r="W189" s="90">
        <v>0.5</v>
      </c>
      <c r="X189" s="162"/>
    </row>
    <row r="190" spans="11:24" x14ac:dyDescent="0.25">
      <c r="K190" s="83" t="s">
        <v>483</v>
      </c>
      <c r="L190" s="84" t="s">
        <v>484</v>
      </c>
      <c r="M190" s="85" t="s">
        <v>485</v>
      </c>
      <c r="N190" s="86" t="s">
        <v>543</v>
      </c>
      <c r="O190" s="87" t="s">
        <v>544</v>
      </c>
      <c r="P190" s="88" t="s">
        <v>545</v>
      </c>
      <c r="Q190" s="86">
        <v>186</v>
      </c>
      <c r="R190" s="88" t="s">
        <v>823</v>
      </c>
      <c r="S190" s="89" t="s">
        <v>493</v>
      </c>
      <c r="T190" s="90">
        <v>0</v>
      </c>
      <c r="U190" s="90">
        <v>0</v>
      </c>
      <c r="V190" s="90">
        <v>0</v>
      </c>
      <c r="W190" s="90">
        <v>0</v>
      </c>
      <c r="X190" s="162"/>
    </row>
    <row r="191" spans="11:24" x14ac:dyDescent="0.25">
      <c r="K191" s="83" t="s">
        <v>483</v>
      </c>
      <c r="L191" s="84" t="s">
        <v>484</v>
      </c>
      <c r="M191" s="85" t="s">
        <v>485</v>
      </c>
      <c r="N191" s="86" t="s">
        <v>529</v>
      </c>
      <c r="O191" s="87" t="s">
        <v>530</v>
      </c>
      <c r="P191" s="88" t="s">
        <v>531</v>
      </c>
      <c r="Q191" s="86">
        <v>131</v>
      </c>
      <c r="R191" s="88" t="s">
        <v>824</v>
      </c>
      <c r="S191" s="89" t="s">
        <v>7</v>
      </c>
      <c r="T191" s="90">
        <v>0</v>
      </c>
      <c r="U191" s="90">
        <v>0.15</v>
      </c>
      <c r="V191" s="90">
        <v>0.25</v>
      </c>
      <c r="W191" s="90">
        <v>0.35</v>
      </c>
      <c r="X191" s="162"/>
    </row>
    <row r="192" spans="11:24" x14ac:dyDescent="0.25">
      <c r="K192" s="83" t="s">
        <v>501</v>
      </c>
      <c r="L192" s="84" t="s">
        <v>502</v>
      </c>
      <c r="M192" s="85" t="s">
        <v>503</v>
      </c>
      <c r="N192" s="86" t="s">
        <v>501</v>
      </c>
      <c r="O192" s="87" t="s">
        <v>504</v>
      </c>
      <c r="P192" s="88" t="s">
        <v>505</v>
      </c>
      <c r="Q192" s="86">
        <v>132</v>
      </c>
      <c r="R192" s="88" t="s">
        <v>825</v>
      </c>
      <c r="S192" s="89" t="s">
        <v>493</v>
      </c>
      <c r="T192" s="90">
        <v>0.3</v>
      </c>
      <c r="U192" s="90">
        <v>0.3</v>
      </c>
      <c r="V192" s="90">
        <v>0.4</v>
      </c>
      <c r="W192" s="90">
        <v>0.5</v>
      </c>
      <c r="X192" s="162"/>
    </row>
    <row r="193" spans="11:24" x14ac:dyDescent="0.25">
      <c r="K193" s="83" t="s">
        <v>501</v>
      </c>
      <c r="L193" s="84" t="s">
        <v>502</v>
      </c>
      <c r="M193" s="85" t="s">
        <v>503</v>
      </c>
      <c r="N193" s="86" t="s">
        <v>548</v>
      </c>
      <c r="O193" s="87" t="s">
        <v>549</v>
      </c>
      <c r="P193" s="88" t="s">
        <v>550</v>
      </c>
      <c r="Q193" s="86">
        <v>133</v>
      </c>
      <c r="R193" s="88" t="s">
        <v>826</v>
      </c>
      <c r="S193" s="89" t="s">
        <v>493</v>
      </c>
      <c r="T193" s="90">
        <v>0.4</v>
      </c>
      <c r="U193" s="90">
        <v>0.4</v>
      </c>
      <c r="V193" s="90">
        <v>0.5</v>
      </c>
      <c r="W193" s="90">
        <v>0.6</v>
      </c>
      <c r="X193" s="162"/>
    </row>
    <row r="194" spans="11:24" x14ac:dyDescent="0.25">
      <c r="K194" s="83" t="s">
        <v>501</v>
      </c>
      <c r="L194" s="84" t="s">
        <v>502</v>
      </c>
      <c r="M194" s="85" t="s">
        <v>503</v>
      </c>
      <c r="N194" s="86" t="s">
        <v>501</v>
      </c>
      <c r="O194" s="87" t="s">
        <v>504</v>
      </c>
      <c r="P194" s="88" t="s">
        <v>505</v>
      </c>
      <c r="Q194" s="86">
        <v>187</v>
      </c>
      <c r="R194" s="88" t="s">
        <v>827</v>
      </c>
      <c r="S194" s="89" t="s">
        <v>493</v>
      </c>
      <c r="T194" s="90">
        <v>0.3</v>
      </c>
      <c r="U194" s="90">
        <v>0.3</v>
      </c>
      <c r="V194" s="90">
        <v>0.4</v>
      </c>
      <c r="W194" s="90">
        <v>0.5</v>
      </c>
      <c r="X194" s="162"/>
    </row>
    <row r="195" spans="11:24" x14ac:dyDescent="0.25">
      <c r="K195" s="83" t="s">
        <v>483</v>
      </c>
      <c r="L195" s="84" t="s">
        <v>484</v>
      </c>
      <c r="M195" s="85" t="s">
        <v>485</v>
      </c>
      <c r="N195" s="86" t="s">
        <v>543</v>
      </c>
      <c r="O195" s="87" t="s">
        <v>544</v>
      </c>
      <c r="P195" s="88" t="s">
        <v>545</v>
      </c>
      <c r="Q195" s="86">
        <v>134</v>
      </c>
      <c r="R195" s="88" t="s">
        <v>828</v>
      </c>
      <c r="S195" s="89" t="s">
        <v>7</v>
      </c>
      <c r="T195" s="90">
        <v>0</v>
      </c>
      <c r="U195" s="90">
        <v>0.15</v>
      </c>
      <c r="V195" s="90">
        <v>0.25</v>
      </c>
      <c r="W195" s="90">
        <v>0.3</v>
      </c>
      <c r="X195" s="162"/>
    </row>
    <row r="196" spans="11:24" x14ac:dyDescent="0.25">
      <c r="K196" s="83" t="s">
        <v>501</v>
      </c>
      <c r="L196" s="84" t="s">
        <v>502</v>
      </c>
      <c r="M196" s="85" t="s">
        <v>503</v>
      </c>
      <c r="N196" s="86" t="s">
        <v>501</v>
      </c>
      <c r="O196" s="87" t="s">
        <v>504</v>
      </c>
      <c r="P196" s="88" t="s">
        <v>505</v>
      </c>
      <c r="Q196" s="86">
        <v>188</v>
      </c>
      <c r="R196" s="88" t="s">
        <v>829</v>
      </c>
      <c r="S196" s="89" t="s">
        <v>493</v>
      </c>
      <c r="T196" s="90">
        <v>0.3</v>
      </c>
      <c r="U196" s="90">
        <v>0.3</v>
      </c>
      <c r="V196" s="90">
        <v>0.4</v>
      </c>
      <c r="W196" s="90">
        <v>0.5</v>
      </c>
      <c r="X196" s="162"/>
    </row>
    <row r="197" spans="11:24" x14ac:dyDescent="0.25">
      <c r="K197" s="83" t="s">
        <v>501</v>
      </c>
      <c r="L197" s="84" t="s">
        <v>502</v>
      </c>
      <c r="M197" s="85" t="s">
        <v>503</v>
      </c>
      <c r="N197" s="86" t="s">
        <v>483</v>
      </c>
      <c r="O197" s="87" t="s">
        <v>517</v>
      </c>
      <c r="P197" s="88" t="s">
        <v>518</v>
      </c>
      <c r="Q197" s="86">
        <v>135</v>
      </c>
      <c r="R197" s="88" t="s">
        <v>830</v>
      </c>
      <c r="S197" s="89" t="s">
        <v>493</v>
      </c>
      <c r="T197" s="90">
        <v>0.3</v>
      </c>
      <c r="U197" s="90">
        <v>0.3</v>
      </c>
      <c r="V197" s="90">
        <v>0.4</v>
      </c>
      <c r="W197" s="90">
        <v>0.5</v>
      </c>
      <c r="X197" s="162"/>
    </row>
    <row r="198" spans="11:24" x14ac:dyDescent="0.25">
      <c r="K198" s="83" t="s">
        <v>483</v>
      </c>
      <c r="L198" s="84" t="s">
        <v>484</v>
      </c>
      <c r="M198" s="85" t="s">
        <v>485</v>
      </c>
      <c r="N198" s="86">
        <v>11</v>
      </c>
      <c r="O198" s="87" t="s">
        <v>486</v>
      </c>
      <c r="P198" s="88" t="s">
        <v>487</v>
      </c>
      <c r="Q198" s="86">
        <v>136</v>
      </c>
      <c r="R198" s="88" t="s">
        <v>831</v>
      </c>
      <c r="S198" s="89" t="s">
        <v>7</v>
      </c>
      <c r="T198" s="90">
        <v>0</v>
      </c>
      <c r="U198" s="90">
        <v>0.15</v>
      </c>
      <c r="V198" s="90">
        <v>0.25</v>
      </c>
      <c r="W198" s="90">
        <v>0.35</v>
      </c>
      <c r="X198" s="162"/>
    </row>
    <row r="199" spans="11:24" x14ac:dyDescent="0.25">
      <c r="K199" s="83" t="s">
        <v>501</v>
      </c>
      <c r="L199" s="84" t="s">
        <v>502</v>
      </c>
      <c r="M199" s="85" t="s">
        <v>503</v>
      </c>
      <c r="N199" s="86" t="s">
        <v>548</v>
      </c>
      <c r="O199" s="87" t="s">
        <v>549</v>
      </c>
      <c r="P199" s="88" t="s">
        <v>550</v>
      </c>
      <c r="Q199" s="86">
        <v>137</v>
      </c>
      <c r="R199" s="88" t="s">
        <v>832</v>
      </c>
      <c r="S199" s="89" t="s">
        <v>493</v>
      </c>
      <c r="T199" s="90">
        <v>0.3</v>
      </c>
      <c r="U199" s="90">
        <v>0.3</v>
      </c>
      <c r="V199" s="90">
        <v>0.4</v>
      </c>
      <c r="W199" s="90">
        <v>0.5</v>
      </c>
      <c r="X199" s="162"/>
    </row>
    <row r="200" spans="11:24" x14ac:dyDescent="0.25">
      <c r="K200" s="83" t="s">
        <v>483</v>
      </c>
      <c r="L200" s="84" t="s">
        <v>484</v>
      </c>
      <c r="M200" s="85" t="s">
        <v>485</v>
      </c>
      <c r="N200" s="86" t="s">
        <v>543</v>
      </c>
      <c r="O200" s="87" t="s">
        <v>544</v>
      </c>
      <c r="P200" s="88" t="s">
        <v>545</v>
      </c>
      <c r="Q200" s="86">
        <v>138</v>
      </c>
      <c r="R200" s="88" t="s">
        <v>833</v>
      </c>
      <c r="S200" s="89" t="s">
        <v>493</v>
      </c>
      <c r="T200" s="90">
        <v>0</v>
      </c>
      <c r="U200" s="90">
        <v>0</v>
      </c>
      <c r="V200" s="90">
        <v>0</v>
      </c>
      <c r="W200" s="90">
        <v>0</v>
      </c>
      <c r="X200" s="162"/>
    </row>
    <row r="201" spans="11:24" x14ac:dyDescent="0.25">
      <c r="K201" s="83" t="s">
        <v>501</v>
      </c>
      <c r="L201" s="84" t="s">
        <v>502</v>
      </c>
      <c r="M201" s="85" t="s">
        <v>503</v>
      </c>
      <c r="N201" s="86" t="s">
        <v>548</v>
      </c>
      <c r="O201" s="87" t="s">
        <v>549</v>
      </c>
      <c r="P201" s="88" t="s">
        <v>550</v>
      </c>
      <c r="Q201" s="86">
        <v>139</v>
      </c>
      <c r="R201" s="88" t="s">
        <v>834</v>
      </c>
      <c r="S201" s="89" t="s">
        <v>493</v>
      </c>
      <c r="T201" s="90">
        <v>0.3</v>
      </c>
      <c r="U201" s="90">
        <v>0.3</v>
      </c>
      <c r="V201" s="90">
        <v>0.4</v>
      </c>
      <c r="W201" s="90">
        <v>0.5</v>
      </c>
      <c r="X201" s="162"/>
    </row>
    <row r="202" spans="11:24" x14ac:dyDescent="0.25">
      <c r="K202" s="83" t="s">
        <v>501</v>
      </c>
      <c r="L202" s="84" t="s">
        <v>502</v>
      </c>
      <c r="M202" s="85" t="s">
        <v>503</v>
      </c>
      <c r="N202" s="86" t="s">
        <v>548</v>
      </c>
      <c r="O202" s="87" t="s">
        <v>549</v>
      </c>
      <c r="P202" s="88" t="s">
        <v>550</v>
      </c>
      <c r="Q202" s="86">
        <v>189</v>
      </c>
      <c r="R202" s="88" t="s">
        <v>835</v>
      </c>
      <c r="S202" s="89" t="s">
        <v>493</v>
      </c>
      <c r="T202" s="90">
        <v>0.3</v>
      </c>
      <c r="U202" s="90">
        <v>0.3</v>
      </c>
      <c r="V202" s="90">
        <v>0.4</v>
      </c>
      <c r="W202" s="90">
        <v>0.5</v>
      </c>
      <c r="X202" s="162"/>
    </row>
    <row r="203" spans="11:24" x14ac:dyDescent="0.25">
      <c r="K203" s="83" t="s">
        <v>483</v>
      </c>
      <c r="L203" s="84" t="s">
        <v>484</v>
      </c>
      <c r="M203" s="85" t="s">
        <v>485</v>
      </c>
      <c r="N203" s="86" t="s">
        <v>543</v>
      </c>
      <c r="O203" s="87" t="s">
        <v>544</v>
      </c>
      <c r="P203" s="88" t="s">
        <v>545</v>
      </c>
      <c r="Q203" s="86">
        <v>140</v>
      </c>
      <c r="R203" s="88" t="s">
        <v>836</v>
      </c>
      <c r="S203" s="89" t="s">
        <v>493</v>
      </c>
      <c r="T203" s="90">
        <v>0</v>
      </c>
      <c r="U203" s="90">
        <v>0</v>
      </c>
      <c r="V203" s="90">
        <v>0</v>
      </c>
      <c r="W203" s="90">
        <v>0</v>
      </c>
      <c r="X203" s="162"/>
    </row>
    <row r="204" spans="11:24" x14ac:dyDescent="0.25">
      <c r="K204" s="83" t="s">
        <v>501</v>
      </c>
      <c r="L204" s="84" t="s">
        <v>502</v>
      </c>
      <c r="M204" s="85" t="s">
        <v>503</v>
      </c>
      <c r="N204" s="86" t="s">
        <v>564</v>
      </c>
      <c r="O204" s="87" t="s">
        <v>565</v>
      </c>
      <c r="P204" s="88" t="s">
        <v>566</v>
      </c>
      <c r="Q204" s="86">
        <v>141</v>
      </c>
      <c r="R204" s="88" t="s">
        <v>837</v>
      </c>
      <c r="S204" s="89" t="s">
        <v>493</v>
      </c>
      <c r="T204" s="90">
        <v>0.3</v>
      </c>
      <c r="U204" s="90">
        <v>0.3</v>
      </c>
      <c r="V204" s="90">
        <v>0.4</v>
      </c>
      <c r="W204" s="90">
        <v>0.5</v>
      </c>
      <c r="X204" s="162"/>
    </row>
    <row r="205" spans="11:24" x14ac:dyDescent="0.25">
      <c r="K205" s="83" t="s">
        <v>501</v>
      </c>
      <c r="L205" s="84" t="s">
        <v>502</v>
      </c>
      <c r="M205" s="85" t="s">
        <v>503</v>
      </c>
      <c r="N205" s="86" t="s">
        <v>615</v>
      </c>
      <c r="O205" s="87" t="s">
        <v>616</v>
      </c>
      <c r="P205" s="88" t="s">
        <v>617</v>
      </c>
      <c r="Q205" s="86">
        <v>142</v>
      </c>
      <c r="R205" s="88" t="s">
        <v>838</v>
      </c>
      <c r="S205" s="89" t="s">
        <v>493</v>
      </c>
      <c r="T205" s="90">
        <v>0.4</v>
      </c>
      <c r="U205" s="90">
        <v>0.4</v>
      </c>
      <c r="V205" s="90">
        <v>0.5</v>
      </c>
      <c r="W205" s="90">
        <v>0.6</v>
      </c>
      <c r="X205" s="162"/>
    </row>
    <row r="206" spans="11:24" x14ac:dyDescent="0.25">
      <c r="K206" s="83" t="s">
        <v>501</v>
      </c>
      <c r="L206" s="84" t="s">
        <v>502</v>
      </c>
      <c r="M206" s="85" t="s">
        <v>503</v>
      </c>
      <c r="N206" s="86" t="s">
        <v>483</v>
      </c>
      <c r="O206" s="87" t="s">
        <v>517</v>
      </c>
      <c r="P206" s="88" t="s">
        <v>518</v>
      </c>
      <c r="Q206" s="86">
        <v>143</v>
      </c>
      <c r="R206" s="88" t="s">
        <v>839</v>
      </c>
      <c r="S206" s="89" t="s">
        <v>493</v>
      </c>
      <c r="T206" s="90">
        <v>0.3</v>
      </c>
      <c r="U206" s="90">
        <v>0.3</v>
      </c>
      <c r="V206" s="90">
        <v>0.4</v>
      </c>
      <c r="W206" s="90">
        <v>0.5</v>
      </c>
      <c r="X206" s="162"/>
    </row>
    <row r="207" spans="11:24" x14ac:dyDescent="0.25">
      <c r="K207" s="83" t="s">
        <v>501</v>
      </c>
      <c r="L207" s="84" t="s">
        <v>502</v>
      </c>
      <c r="M207" s="85" t="s">
        <v>503</v>
      </c>
      <c r="N207" s="86" t="s">
        <v>548</v>
      </c>
      <c r="O207" s="87" t="s">
        <v>549</v>
      </c>
      <c r="P207" s="88" t="s">
        <v>550</v>
      </c>
      <c r="Q207" s="86">
        <v>144</v>
      </c>
      <c r="R207" s="88" t="s">
        <v>840</v>
      </c>
      <c r="S207" s="89" t="s">
        <v>493</v>
      </c>
      <c r="T207" s="90">
        <v>0.3</v>
      </c>
      <c r="U207" s="90">
        <v>0.3</v>
      </c>
      <c r="V207" s="90">
        <v>0.4</v>
      </c>
      <c r="W207" s="90">
        <v>0.5</v>
      </c>
      <c r="X207" s="162"/>
    </row>
    <row r="208" spans="11:24" x14ac:dyDescent="0.25">
      <c r="K208" s="83" t="s">
        <v>501</v>
      </c>
      <c r="L208" s="84" t="s">
        <v>502</v>
      </c>
      <c r="M208" s="85" t="s">
        <v>503</v>
      </c>
      <c r="N208" s="86" t="s">
        <v>548</v>
      </c>
      <c r="O208" s="87" t="s">
        <v>549</v>
      </c>
      <c r="P208" s="88" t="s">
        <v>550</v>
      </c>
      <c r="Q208" s="86">
        <v>190</v>
      </c>
      <c r="R208" s="88" t="s">
        <v>841</v>
      </c>
      <c r="S208" s="89" t="s">
        <v>493</v>
      </c>
      <c r="T208" s="90">
        <v>0.3</v>
      </c>
      <c r="U208" s="90">
        <v>0.3</v>
      </c>
      <c r="V208" s="90">
        <v>0.4</v>
      </c>
      <c r="W208" s="90">
        <v>0.5</v>
      </c>
      <c r="X208" s="162"/>
    </row>
    <row r="209" spans="11:24" x14ac:dyDescent="0.25">
      <c r="K209" s="83" t="s">
        <v>483</v>
      </c>
      <c r="L209" s="84" t="s">
        <v>484</v>
      </c>
      <c r="M209" s="85" t="s">
        <v>485</v>
      </c>
      <c r="N209" s="86" t="s">
        <v>529</v>
      </c>
      <c r="O209" s="87" t="s">
        <v>530</v>
      </c>
      <c r="P209" s="88" t="s">
        <v>531</v>
      </c>
      <c r="Q209" s="86">
        <v>146</v>
      </c>
      <c r="R209" s="88" t="s">
        <v>842</v>
      </c>
      <c r="S209" s="89" t="s">
        <v>7</v>
      </c>
      <c r="T209" s="90">
        <v>0</v>
      </c>
      <c r="U209" s="90">
        <v>0.15</v>
      </c>
      <c r="V209" s="90">
        <v>0.25</v>
      </c>
      <c r="W209" s="90">
        <v>0.35</v>
      </c>
      <c r="X209" s="162"/>
    </row>
    <row r="210" spans="11:24" x14ac:dyDescent="0.25">
      <c r="K210" s="83" t="s">
        <v>501</v>
      </c>
      <c r="L210" s="84" t="s">
        <v>502</v>
      </c>
      <c r="M210" s="85" t="s">
        <v>503</v>
      </c>
      <c r="N210" s="86" t="s">
        <v>483</v>
      </c>
      <c r="O210" s="87" t="s">
        <v>517</v>
      </c>
      <c r="P210" s="88" t="s">
        <v>518</v>
      </c>
      <c r="Q210" s="86">
        <v>191</v>
      </c>
      <c r="R210" s="88" t="s">
        <v>843</v>
      </c>
      <c r="S210" s="89" t="s">
        <v>493</v>
      </c>
      <c r="T210" s="90">
        <v>0.3</v>
      </c>
      <c r="U210" s="90">
        <v>0.3</v>
      </c>
      <c r="V210" s="90">
        <v>0.4</v>
      </c>
      <c r="W210" s="90">
        <v>0.5</v>
      </c>
      <c r="X210" s="162"/>
    </row>
    <row r="211" spans="11:24" x14ac:dyDescent="0.25">
      <c r="K211" s="83" t="s">
        <v>483</v>
      </c>
      <c r="L211" s="84" t="s">
        <v>484</v>
      </c>
      <c r="M211" s="85" t="s">
        <v>485</v>
      </c>
      <c r="N211" s="86" t="s">
        <v>529</v>
      </c>
      <c r="O211" s="87" t="s">
        <v>530</v>
      </c>
      <c r="P211" s="88" t="s">
        <v>531</v>
      </c>
      <c r="Q211" s="86">
        <v>147</v>
      </c>
      <c r="R211" s="88" t="s">
        <v>844</v>
      </c>
      <c r="S211" s="89" t="s">
        <v>7</v>
      </c>
      <c r="T211" s="90">
        <v>0</v>
      </c>
      <c r="U211" s="90">
        <v>0.15</v>
      </c>
      <c r="V211" s="90">
        <v>0.25</v>
      </c>
      <c r="W211" s="90">
        <v>0.35</v>
      </c>
      <c r="X211" s="162"/>
    </row>
    <row r="212" spans="11:24" x14ac:dyDescent="0.25">
      <c r="K212" s="83" t="s">
        <v>483</v>
      </c>
      <c r="L212" s="84" t="s">
        <v>484</v>
      </c>
      <c r="M212" s="85" t="s">
        <v>485</v>
      </c>
      <c r="N212" s="86" t="s">
        <v>529</v>
      </c>
      <c r="O212" s="87" t="s">
        <v>530</v>
      </c>
      <c r="P212" s="88" t="s">
        <v>531</v>
      </c>
      <c r="Q212" s="86">
        <v>192</v>
      </c>
      <c r="R212" s="88" t="s">
        <v>845</v>
      </c>
      <c r="S212" s="89" t="s">
        <v>7</v>
      </c>
      <c r="T212" s="90">
        <v>0</v>
      </c>
      <c r="U212" s="90">
        <v>0.15</v>
      </c>
      <c r="V212" s="90">
        <v>0.25</v>
      </c>
      <c r="W212" s="90">
        <v>0.35</v>
      </c>
      <c r="X212" s="162"/>
    </row>
    <row r="213" spans="11:24" x14ac:dyDescent="0.25">
      <c r="K213" s="83" t="s">
        <v>501</v>
      </c>
      <c r="L213" s="84" t="s">
        <v>502</v>
      </c>
      <c r="M213" s="85" t="s">
        <v>503</v>
      </c>
      <c r="N213" s="86" t="s">
        <v>569</v>
      </c>
      <c r="O213" s="87" t="s">
        <v>570</v>
      </c>
      <c r="P213" s="88" t="s">
        <v>571</v>
      </c>
      <c r="Q213" s="86">
        <v>193</v>
      </c>
      <c r="R213" s="88" t="s">
        <v>846</v>
      </c>
      <c r="S213" s="89" t="s">
        <v>493</v>
      </c>
      <c r="T213" s="90">
        <v>0.3</v>
      </c>
      <c r="U213" s="90">
        <v>0.3</v>
      </c>
      <c r="V213" s="90">
        <v>0.4</v>
      </c>
      <c r="W213" s="90">
        <v>0.5</v>
      </c>
      <c r="X213" s="162"/>
    </row>
  </sheetData>
  <sheetProtection algorithmName="SHA-512" hashValue="mSrqAMx25fuVBehBNZi+FSltrivE9qqsNHIup06yqvCfaPWJTRMRrY3/oW1sun/qMgmrNhCdnlQQ3s2fpLNKdQ==" saltValue="D/AwBGrZG196Ef4TQEe37A==" spinCount="100000" sheet="1" selectLockedCells="1"/>
  <autoFilter ref="K1:W213" xr:uid="{00000000-0009-0000-0000-00000E000000}"/>
  <sortState xmlns:xlrd2="http://schemas.microsoft.com/office/spreadsheetml/2017/richdata2" ref="K2:W213">
    <sortCondition ref="R2:R213"/>
  </sortState>
  <mergeCells count="1">
    <mergeCell ref="H50:H53"/>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423"/>
  <sheetViews>
    <sheetView workbookViewId="0">
      <selection activeCell="N11" sqref="N11:N12"/>
    </sheetView>
  </sheetViews>
  <sheetFormatPr defaultRowHeight="15" x14ac:dyDescent="0.25"/>
  <cols>
    <col min="2" max="2" width="16" style="4" customWidth="1"/>
    <col min="3" max="3" width="15.42578125" bestFit="1" customWidth="1"/>
    <col min="4" max="4" width="15.42578125" customWidth="1"/>
    <col min="5" max="5" width="12" bestFit="1" customWidth="1"/>
    <col min="6" max="6" width="10.140625" bestFit="1" customWidth="1"/>
    <col min="14" max="16" width="9.140625" style="5"/>
  </cols>
  <sheetData>
    <row r="1" spans="1:14" x14ac:dyDescent="0.25">
      <c r="B1" s="4" t="s">
        <v>847</v>
      </c>
      <c r="C1" t="s">
        <v>848</v>
      </c>
      <c r="D1" t="s">
        <v>267</v>
      </c>
      <c r="E1" t="s">
        <v>849</v>
      </c>
      <c r="F1" t="s">
        <v>850</v>
      </c>
      <c r="N1" s="5" t="s">
        <v>7</v>
      </c>
    </row>
    <row r="2" spans="1:14" x14ac:dyDescent="0.25">
      <c r="B2" s="4" t="e">
        <f>#REF!</f>
        <v>#REF!</v>
      </c>
      <c r="C2" t="e">
        <f>B2-#REF!</f>
        <v>#REF!</v>
      </c>
      <c r="D2" t="e">
        <f>YEAR(B2)</f>
        <v>#REF!</v>
      </c>
      <c r="E2" t="e">
        <f>VLOOKUP(D2,$J$2:$K$78,2,FALSE)</f>
        <v>#REF!</v>
      </c>
      <c r="F2" t="e">
        <f>C2/E2</f>
        <v>#REF!</v>
      </c>
      <c r="J2">
        <v>2023</v>
      </c>
      <c r="K2">
        <v>365</v>
      </c>
      <c r="N2" s="5" t="s">
        <v>493</v>
      </c>
    </row>
    <row r="3" spans="1:14" x14ac:dyDescent="0.25">
      <c r="A3">
        <v>1</v>
      </c>
      <c r="B3" s="4" t="e">
        <f>EOMONTH($B$2,A3)</f>
        <v>#REF!</v>
      </c>
      <c r="C3" t="e">
        <f>B3-B2</f>
        <v>#REF!</v>
      </c>
      <c r="D3" t="e">
        <f t="shared" ref="D3:D66" si="0">YEAR(B3)</f>
        <v>#REF!</v>
      </c>
      <c r="E3" t="e">
        <f t="shared" ref="E3:E66" si="1">VLOOKUP(D3,$J$2:$K$78,2,FALSE)</f>
        <v>#REF!</v>
      </c>
      <c r="F3" t="e">
        <f>C3/E3</f>
        <v>#REF!</v>
      </c>
      <c r="J3">
        <f>J2+1</f>
        <v>2024</v>
      </c>
      <c r="K3">
        <v>366</v>
      </c>
    </row>
    <row r="4" spans="1:14" x14ac:dyDescent="0.25">
      <c r="A4">
        <f>A3+1</f>
        <v>2</v>
      </c>
      <c r="B4" s="4" t="e">
        <f t="shared" ref="B4:B67" si="2">EOMONTH($B$2,A4)</f>
        <v>#REF!</v>
      </c>
      <c r="C4" t="e">
        <f t="shared" ref="C4:C67" si="3">B4-B3</f>
        <v>#REF!</v>
      </c>
      <c r="D4" t="e">
        <f t="shared" si="0"/>
        <v>#REF!</v>
      </c>
      <c r="E4" t="e">
        <f t="shared" si="1"/>
        <v>#REF!</v>
      </c>
      <c r="F4" t="e">
        <f t="shared" ref="F4:F67" si="4">C4/E4</f>
        <v>#REF!</v>
      </c>
      <c r="J4">
        <f t="shared" ref="J4:J67" si="5">J3+1</f>
        <v>2025</v>
      </c>
      <c r="K4">
        <v>365</v>
      </c>
      <c r="N4" s="5" t="s">
        <v>851</v>
      </c>
    </row>
    <row r="5" spans="1:14" x14ac:dyDescent="0.25">
      <c r="A5">
        <f t="shared" ref="A5:A68" si="6">A4+1</f>
        <v>3</v>
      </c>
      <c r="B5" s="4" t="e">
        <f t="shared" si="2"/>
        <v>#REF!</v>
      </c>
      <c r="C5" t="e">
        <f t="shared" si="3"/>
        <v>#REF!</v>
      </c>
      <c r="D5" t="e">
        <f t="shared" si="0"/>
        <v>#REF!</v>
      </c>
      <c r="E5" t="e">
        <f t="shared" si="1"/>
        <v>#REF!</v>
      </c>
      <c r="F5" t="e">
        <f t="shared" si="4"/>
        <v>#REF!</v>
      </c>
      <c r="J5">
        <f t="shared" si="5"/>
        <v>2026</v>
      </c>
      <c r="K5">
        <v>365</v>
      </c>
      <c r="N5" s="6" t="s">
        <v>852</v>
      </c>
    </row>
    <row r="6" spans="1:14" x14ac:dyDescent="0.25">
      <c r="A6">
        <f t="shared" si="6"/>
        <v>4</v>
      </c>
      <c r="B6" s="4" t="e">
        <f t="shared" si="2"/>
        <v>#REF!</v>
      </c>
      <c r="C6" t="e">
        <f t="shared" si="3"/>
        <v>#REF!</v>
      </c>
      <c r="D6" t="e">
        <f t="shared" si="0"/>
        <v>#REF!</v>
      </c>
      <c r="E6" t="e">
        <f t="shared" si="1"/>
        <v>#REF!</v>
      </c>
      <c r="F6" t="e">
        <f t="shared" si="4"/>
        <v>#REF!</v>
      </c>
      <c r="J6">
        <f t="shared" si="5"/>
        <v>2027</v>
      </c>
      <c r="K6">
        <v>365</v>
      </c>
    </row>
    <row r="7" spans="1:14" x14ac:dyDescent="0.25">
      <c r="A7">
        <f t="shared" si="6"/>
        <v>5</v>
      </c>
      <c r="B7" s="4" t="e">
        <f t="shared" si="2"/>
        <v>#REF!</v>
      </c>
      <c r="C7" t="e">
        <f t="shared" si="3"/>
        <v>#REF!</v>
      </c>
      <c r="D7" t="e">
        <f t="shared" si="0"/>
        <v>#REF!</v>
      </c>
      <c r="E7" t="e">
        <f t="shared" si="1"/>
        <v>#REF!</v>
      </c>
      <c r="F7" t="e">
        <f t="shared" si="4"/>
        <v>#REF!</v>
      </c>
      <c r="J7">
        <f t="shared" si="5"/>
        <v>2028</v>
      </c>
      <c r="K7">
        <v>366</v>
      </c>
      <c r="N7" s="5" t="s">
        <v>853</v>
      </c>
    </row>
    <row r="8" spans="1:14" x14ac:dyDescent="0.25">
      <c r="A8">
        <f t="shared" si="6"/>
        <v>6</v>
      </c>
      <c r="B8" s="4" t="e">
        <f t="shared" si="2"/>
        <v>#REF!</v>
      </c>
      <c r="C8" t="e">
        <f t="shared" si="3"/>
        <v>#REF!</v>
      </c>
      <c r="D8" t="e">
        <f t="shared" si="0"/>
        <v>#REF!</v>
      </c>
      <c r="E8" t="e">
        <f t="shared" si="1"/>
        <v>#REF!</v>
      </c>
      <c r="F8" t="e">
        <f t="shared" si="4"/>
        <v>#REF!</v>
      </c>
      <c r="J8">
        <f t="shared" si="5"/>
        <v>2029</v>
      </c>
      <c r="K8">
        <v>365</v>
      </c>
      <c r="N8" s="5" t="s">
        <v>854</v>
      </c>
    </row>
    <row r="9" spans="1:14" x14ac:dyDescent="0.25">
      <c r="A9">
        <f t="shared" si="6"/>
        <v>7</v>
      </c>
      <c r="B9" s="4" t="e">
        <f t="shared" si="2"/>
        <v>#REF!</v>
      </c>
      <c r="C9" t="e">
        <f t="shared" si="3"/>
        <v>#REF!</v>
      </c>
      <c r="D9" t="e">
        <f t="shared" si="0"/>
        <v>#REF!</v>
      </c>
      <c r="E9" t="e">
        <f t="shared" si="1"/>
        <v>#REF!</v>
      </c>
      <c r="F9" t="e">
        <f t="shared" si="4"/>
        <v>#REF!</v>
      </c>
      <c r="J9">
        <f t="shared" si="5"/>
        <v>2030</v>
      </c>
      <c r="K9">
        <v>365</v>
      </c>
      <c r="N9" s="5" t="s">
        <v>855</v>
      </c>
    </row>
    <row r="10" spans="1:14" x14ac:dyDescent="0.25">
      <c r="A10">
        <f t="shared" si="6"/>
        <v>8</v>
      </c>
      <c r="B10" s="4" t="e">
        <f t="shared" si="2"/>
        <v>#REF!</v>
      </c>
      <c r="C10" t="e">
        <f t="shared" si="3"/>
        <v>#REF!</v>
      </c>
      <c r="D10" t="e">
        <f t="shared" si="0"/>
        <v>#REF!</v>
      </c>
      <c r="E10" t="e">
        <f t="shared" si="1"/>
        <v>#REF!</v>
      </c>
      <c r="F10" t="e">
        <f t="shared" si="4"/>
        <v>#REF!</v>
      </c>
      <c r="J10">
        <f t="shared" si="5"/>
        <v>2031</v>
      </c>
      <c r="K10">
        <v>365</v>
      </c>
    </row>
    <row r="11" spans="1:14" x14ac:dyDescent="0.25">
      <c r="A11">
        <f t="shared" si="6"/>
        <v>9</v>
      </c>
      <c r="B11" s="4" t="e">
        <f t="shared" si="2"/>
        <v>#REF!</v>
      </c>
      <c r="C11" t="e">
        <f t="shared" si="3"/>
        <v>#REF!</v>
      </c>
      <c r="D11" t="e">
        <f t="shared" si="0"/>
        <v>#REF!</v>
      </c>
      <c r="E11" t="e">
        <f t="shared" si="1"/>
        <v>#REF!</v>
      </c>
      <c r="F11" t="e">
        <f t="shared" si="4"/>
        <v>#REF!</v>
      </c>
      <c r="J11">
        <f t="shared" si="5"/>
        <v>2032</v>
      </c>
      <c r="K11">
        <v>366</v>
      </c>
    </row>
    <row r="12" spans="1:14" x14ac:dyDescent="0.25">
      <c r="A12">
        <f t="shared" si="6"/>
        <v>10</v>
      </c>
      <c r="B12" s="4" t="e">
        <f t="shared" si="2"/>
        <v>#REF!</v>
      </c>
      <c r="C12" t="e">
        <f t="shared" si="3"/>
        <v>#REF!</v>
      </c>
      <c r="D12" t="e">
        <f t="shared" si="0"/>
        <v>#REF!</v>
      </c>
      <c r="E12" t="e">
        <f t="shared" si="1"/>
        <v>#REF!</v>
      </c>
      <c r="F12" t="e">
        <f t="shared" si="4"/>
        <v>#REF!</v>
      </c>
      <c r="J12">
        <f t="shared" si="5"/>
        <v>2033</v>
      </c>
      <c r="K12">
        <v>365</v>
      </c>
    </row>
    <row r="13" spans="1:14" x14ac:dyDescent="0.25">
      <c r="A13">
        <f t="shared" si="6"/>
        <v>11</v>
      </c>
      <c r="B13" s="4" t="e">
        <f t="shared" si="2"/>
        <v>#REF!</v>
      </c>
      <c r="C13" t="e">
        <f t="shared" si="3"/>
        <v>#REF!</v>
      </c>
      <c r="D13" t="e">
        <f t="shared" si="0"/>
        <v>#REF!</v>
      </c>
      <c r="E13" t="e">
        <f t="shared" si="1"/>
        <v>#REF!</v>
      </c>
      <c r="F13" t="e">
        <f t="shared" si="4"/>
        <v>#REF!</v>
      </c>
      <c r="J13">
        <f t="shared" si="5"/>
        <v>2034</v>
      </c>
      <c r="K13">
        <v>365</v>
      </c>
    </row>
    <row r="14" spans="1:14" x14ac:dyDescent="0.25">
      <c r="A14">
        <f t="shared" si="6"/>
        <v>12</v>
      </c>
      <c r="B14" s="4" t="e">
        <f t="shared" si="2"/>
        <v>#REF!</v>
      </c>
      <c r="C14" t="e">
        <f t="shared" si="3"/>
        <v>#REF!</v>
      </c>
      <c r="D14" t="e">
        <f t="shared" si="0"/>
        <v>#REF!</v>
      </c>
      <c r="E14" t="e">
        <f t="shared" si="1"/>
        <v>#REF!</v>
      </c>
      <c r="F14" t="e">
        <f t="shared" si="4"/>
        <v>#REF!</v>
      </c>
      <c r="J14">
        <f t="shared" si="5"/>
        <v>2035</v>
      </c>
      <c r="K14">
        <v>365</v>
      </c>
    </row>
    <row r="15" spans="1:14" x14ac:dyDescent="0.25">
      <c r="A15">
        <f t="shared" si="6"/>
        <v>13</v>
      </c>
      <c r="B15" s="4" t="e">
        <f t="shared" si="2"/>
        <v>#REF!</v>
      </c>
      <c r="C15" t="e">
        <f t="shared" si="3"/>
        <v>#REF!</v>
      </c>
      <c r="D15" t="e">
        <f t="shared" si="0"/>
        <v>#REF!</v>
      </c>
      <c r="E15" t="e">
        <f t="shared" si="1"/>
        <v>#REF!</v>
      </c>
      <c r="F15" t="e">
        <f t="shared" si="4"/>
        <v>#REF!</v>
      </c>
      <c r="J15">
        <f t="shared" si="5"/>
        <v>2036</v>
      </c>
      <c r="K15">
        <v>366</v>
      </c>
    </row>
    <row r="16" spans="1:14" x14ac:dyDescent="0.25">
      <c r="A16">
        <f t="shared" si="6"/>
        <v>14</v>
      </c>
      <c r="B16" s="4" t="e">
        <f t="shared" si="2"/>
        <v>#REF!</v>
      </c>
      <c r="C16" t="e">
        <f t="shared" si="3"/>
        <v>#REF!</v>
      </c>
      <c r="D16" t="e">
        <f t="shared" si="0"/>
        <v>#REF!</v>
      </c>
      <c r="E16" t="e">
        <f t="shared" si="1"/>
        <v>#REF!</v>
      </c>
      <c r="F16" t="e">
        <f t="shared" si="4"/>
        <v>#REF!</v>
      </c>
      <c r="J16">
        <f t="shared" si="5"/>
        <v>2037</v>
      </c>
      <c r="K16">
        <v>365</v>
      </c>
    </row>
    <row r="17" spans="1:11" x14ac:dyDescent="0.25">
      <c r="A17">
        <f t="shared" si="6"/>
        <v>15</v>
      </c>
      <c r="B17" s="4" t="e">
        <f t="shared" si="2"/>
        <v>#REF!</v>
      </c>
      <c r="C17" t="e">
        <f t="shared" si="3"/>
        <v>#REF!</v>
      </c>
      <c r="D17" t="e">
        <f t="shared" si="0"/>
        <v>#REF!</v>
      </c>
      <c r="E17" t="e">
        <f t="shared" si="1"/>
        <v>#REF!</v>
      </c>
      <c r="F17" t="e">
        <f t="shared" si="4"/>
        <v>#REF!</v>
      </c>
      <c r="J17">
        <f t="shared" si="5"/>
        <v>2038</v>
      </c>
      <c r="K17">
        <v>365</v>
      </c>
    </row>
    <row r="18" spans="1:11" x14ac:dyDescent="0.25">
      <c r="A18">
        <f t="shared" si="6"/>
        <v>16</v>
      </c>
      <c r="B18" s="4" t="e">
        <f t="shared" si="2"/>
        <v>#REF!</v>
      </c>
      <c r="C18" t="e">
        <f t="shared" si="3"/>
        <v>#REF!</v>
      </c>
      <c r="D18" t="e">
        <f t="shared" si="0"/>
        <v>#REF!</v>
      </c>
      <c r="E18" t="e">
        <f t="shared" si="1"/>
        <v>#REF!</v>
      </c>
      <c r="F18" t="e">
        <f t="shared" si="4"/>
        <v>#REF!</v>
      </c>
      <c r="J18">
        <f t="shared" si="5"/>
        <v>2039</v>
      </c>
      <c r="K18">
        <v>365</v>
      </c>
    </row>
    <row r="19" spans="1:11" x14ac:dyDescent="0.25">
      <c r="A19">
        <f t="shared" si="6"/>
        <v>17</v>
      </c>
      <c r="B19" s="4" t="e">
        <f t="shared" si="2"/>
        <v>#REF!</v>
      </c>
      <c r="C19" t="e">
        <f t="shared" si="3"/>
        <v>#REF!</v>
      </c>
      <c r="D19" t="e">
        <f t="shared" si="0"/>
        <v>#REF!</v>
      </c>
      <c r="E19" t="e">
        <f t="shared" si="1"/>
        <v>#REF!</v>
      </c>
      <c r="F19" t="e">
        <f t="shared" si="4"/>
        <v>#REF!</v>
      </c>
      <c r="J19">
        <f t="shared" si="5"/>
        <v>2040</v>
      </c>
      <c r="K19">
        <v>366</v>
      </c>
    </row>
    <row r="20" spans="1:11" x14ac:dyDescent="0.25">
      <c r="A20">
        <f t="shared" si="6"/>
        <v>18</v>
      </c>
      <c r="B20" s="4" t="e">
        <f t="shared" si="2"/>
        <v>#REF!</v>
      </c>
      <c r="C20" t="e">
        <f t="shared" si="3"/>
        <v>#REF!</v>
      </c>
      <c r="D20" t="e">
        <f t="shared" si="0"/>
        <v>#REF!</v>
      </c>
      <c r="E20" t="e">
        <f t="shared" si="1"/>
        <v>#REF!</v>
      </c>
      <c r="F20" t="e">
        <f t="shared" si="4"/>
        <v>#REF!</v>
      </c>
      <c r="J20">
        <f t="shared" si="5"/>
        <v>2041</v>
      </c>
      <c r="K20">
        <v>365</v>
      </c>
    </row>
    <row r="21" spans="1:11" x14ac:dyDescent="0.25">
      <c r="A21">
        <f t="shared" si="6"/>
        <v>19</v>
      </c>
      <c r="B21" s="4" t="e">
        <f t="shared" si="2"/>
        <v>#REF!</v>
      </c>
      <c r="C21" t="e">
        <f t="shared" si="3"/>
        <v>#REF!</v>
      </c>
      <c r="D21" t="e">
        <f t="shared" si="0"/>
        <v>#REF!</v>
      </c>
      <c r="E21" t="e">
        <f t="shared" si="1"/>
        <v>#REF!</v>
      </c>
      <c r="F21" t="e">
        <f t="shared" si="4"/>
        <v>#REF!</v>
      </c>
      <c r="J21">
        <f t="shared" si="5"/>
        <v>2042</v>
      </c>
      <c r="K21">
        <v>365</v>
      </c>
    </row>
    <row r="22" spans="1:11" x14ac:dyDescent="0.25">
      <c r="A22">
        <f t="shared" si="6"/>
        <v>20</v>
      </c>
      <c r="B22" s="4" t="e">
        <f t="shared" si="2"/>
        <v>#REF!</v>
      </c>
      <c r="C22" t="e">
        <f t="shared" si="3"/>
        <v>#REF!</v>
      </c>
      <c r="D22" t="e">
        <f t="shared" si="0"/>
        <v>#REF!</v>
      </c>
      <c r="E22" t="e">
        <f t="shared" si="1"/>
        <v>#REF!</v>
      </c>
      <c r="F22" t="e">
        <f t="shared" si="4"/>
        <v>#REF!</v>
      </c>
      <c r="J22">
        <f t="shared" si="5"/>
        <v>2043</v>
      </c>
      <c r="K22">
        <v>365</v>
      </c>
    </row>
    <row r="23" spans="1:11" x14ac:dyDescent="0.25">
      <c r="A23">
        <f t="shared" si="6"/>
        <v>21</v>
      </c>
      <c r="B23" s="4" t="e">
        <f t="shared" si="2"/>
        <v>#REF!</v>
      </c>
      <c r="C23" t="e">
        <f t="shared" si="3"/>
        <v>#REF!</v>
      </c>
      <c r="D23" t="e">
        <f t="shared" si="0"/>
        <v>#REF!</v>
      </c>
      <c r="E23" t="e">
        <f t="shared" si="1"/>
        <v>#REF!</v>
      </c>
      <c r="F23" t="e">
        <f t="shared" si="4"/>
        <v>#REF!</v>
      </c>
      <c r="J23">
        <f t="shared" si="5"/>
        <v>2044</v>
      </c>
      <c r="K23">
        <v>366</v>
      </c>
    </row>
    <row r="24" spans="1:11" x14ac:dyDescent="0.25">
      <c r="A24">
        <f t="shared" si="6"/>
        <v>22</v>
      </c>
      <c r="B24" s="4" t="e">
        <f t="shared" si="2"/>
        <v>#REF!</v>
      </c>
      <c r="C24" t="e">
        <f t="shared" si="3"/>
        <v>#REF!</v>
      </c>
      <c r="D24" t="e">
        <f t="shared" si="0"/>
        <v>#REF!</v>
      </c>
      <c r="E24" t="e">
        <f t="shared" si="1"/>
        <v>#REF!</v>
      </c>
      <c r="F24" t="e">
        <f t="shared" si="4"/>
        <v>#REF!</v>
      </c>
      <c r="J24">
        <f t="shared" si="5"/>
        <v>2045</v>
      </c>
      <c r="K24">
        <v>365</v>
      </c>
    </row>
    <row r="25" spans="1:11" x14ac:dyDescent="0.25">
      <c r="A25">
        <f t="shared" si="6"/>
        <v>23</v>
      </c>
      <c r="B25" s="4" t="e">
        <f t="shared" si="2"/>
        <v>#REF!</v>
      </c>
      <c r="C25" t="e">
        <f t="shared" si="3"/>
        <v>#REF!</v>
      </c>
      <c r="D25" t="e">
        <f t="shared" si="0"/>
        <v>#REF!</v>
      </c>
      <c r="E25" t="e">
        <f t="shared" si="1"/>
        <v>#REF!</v>
      </c>
      <c r="F25" t="e">
        <f t="shared" si="4"/>
        <v>#REF!</v>
      </c>
      <c r="J25">
        <f t="shared" si="5"/>
        <v>2046</v>
      </c>
      <c r="K25">
        <v>365</v>
      </c>
    </row>
    <row r="26" spans="1:11" x14ac:dyDescent="0.25">
      <c r="A26">
        <f t="shared" si="6"/>
        <v>24</v>
      </c>
      <c r="B26" s="4" t="e">
        <f t="shared" si="2"/>
        <v>#REF!</v>
      </c>
      <c r="C26" t="e">
        <f t="shared" si="3"/>
        <v>#REF!</v>
      </c>
      <c r="D26" t="e">
        <f t="shared" si="0"/>
        <v>#REF!</v>
      </c>
      <c r="E26" t="e">
        <f t="shared" si="1"/>
        <v>#REF!</v>
      </c>
      <c r="F26" t="e">
        <f t="shared" si="4"/>
        <v>#REF!</v>
      </c>
      <c r="J26">
        <f t="shared" si="5"/>
        <v>2047</v>
      </c>
      <c r="K26">
        <v>365</v>
      </c>
    </row>
    <row r="27" spans="1:11" x14ac:dyDescent="0.25">
      <c r="A27">
        <f t="shared" si="6"/>
        <v>25</v>
      </c>
      <c r="B27" s="4" t="e">
        <f t="shared" si="2"/>
        <v>#REF!</v>
      </c>
      <c r="C27" t="e">
        <f t="shared" si="3"/>
        <v>#REF!</v>
      </c>
      <c r="D27" t="e">
        <f t="shared" si="0"/>
        <v>#REF!</v>
      </c>
      <c r="E27" t="e">
        <f t="shared" si="1"/>
        <v>#REF!</v>
      </c>
      <c r="F27" t="e">
        <f t="shared" si="4"/>
        <v>#REF!</v>
      </c>
      <c r="J27">
        <f t="shared" si="5"/>
        <v>2048</v>
      </c>
      <c r="K27">
        <v>366</v>
      </c>
    </row>
    <row r="28" spans="1:11" x14ac:dyDescent="0.25">
      <c r="A28">
        <f t="shared" si="6"/>
        <v>26</v>
      </c>
      <c r="B28" s="4" t="e">
        <f t="shared" si="2"/>
        <v>#REF!</v>
      </c>
      <c r="C28" t="e">
        <f t="shared" si="3"/>
        <v>#REF!</v>
      </c>
      <c r="D28" t="e">
        <f t="shared" si="0"/>
        <v>#REF!</v>
      </c>
      <c r="E28" t="e">
        <f t="shared" si="1"/>
        <v>#REF!</v>
      </c>
      <c r="F28" t="e">
        <f t="shared" si="4"/>
        <v>#REF!</v>
      </c>
      <c r="J28">
        <f t="shared" si="5"/>
        <v>2049</v>
      </c>
      <c r="K28">
        <v>365</v>
      </c>
    </row>
    <row r="29" spans="1:11" x14ac:dyDescent="0.25">
      <c r="A29">
        <f t="shared" si="6"/>
        <v>27</v>
      </c>
      <c r="B29" s="4" t="e">
        <f t="shared" si="2"/>
        <v>#REF!</v>
      </c>
      <c r="C29" t="e">
        <f t="shared" si="3"/>
        <v>#REF!</v>
      </c>
      <c r="D29" t="e">
        <f t="shared" si="0"/>
        <v>#REF!</v>
      </c>
      <c r="E29" t="e">
        <f t="shared" si="1"/>
        <v>#REF!</v>
      </c>
      <c r="F29" t="e">
        <f t="shared" si="4"/>
        <v>#REF!</v>
      </c>
      <c r="J29">
        <f t="shared" si="5"/>
        <v>2050</v>
      </c>
      <c r="K29">
        <v>365</v>
      </c>
    </row>
    <row r="30" spans="1:11" x14ac:dyDescent="0.25">
      <c r="A30">
        <f t="shared" si="6"/>
        <v>28</v>
      </c>
      <c r="B30" s="4" t="e">
        <f t="shared" si="2"/>
        <v>#REF!</v>
      </c>
      <c r="C30" t="e">
        <f t="shared" si="3"/>
        <v>#REF!</v>
      </c>
      <c r="D30" t="e">
        <f t="shared" si="0"/>
        <v>#REF!</v>
      </c>
      <c r="E30" t="e">
        <f t="shared" si="1"/>
        <v>#REF!</v>
      </c>
      <c r="F30" t="e">
        <f t="shared" si="4"/>
        <v>#REF!</v>
      </c>
      <c r="J30">
        <f t="shared" si="5"/>
        <v>2051</v>
      </c>
      <c r="K30">
        <v>365</v>
      </c>
    </row>
    <row r="31" spans="1:11" x14ac:dyDescent="0.25">
      <c r="A31">
        <f t="shared" si="6"/>
        <v>29</v>
      </c>
      <c r="B31" s="4" t="e">
        <f t="shared" si="2"/>
        <v>#REF!</v>
      </c>
      <c r="C31" t="e">
        <f t="shared" si="3"/>
        <v>#REF!</v>
      </c>
      <c r="D31" t="e">
        <f t="shared" si="0"/>
        <v>#REF!</v>
      </c>
      <c r="E31" t="e">
        <f t="shared" si="1"/>
        <v>#REF!</v>
      </c>
      <c r="F31" t="e">
        <f t="shared" si="4"/>
        <v>#REF!</v>
      </c>
      <c r="J31">
        <f t="shared" si="5"/>
        <v>2052</v>
      </c>
      <c r="K31">
        <v>366</v>
      </c>
    </row>
    <row r="32" spans="1:11" x14ac:dyDescent="0.25">
      <c r="A32">
        <f t="shared" si="6"/>
        <v>30</v>
      </c>
      <c r="B32" s="4" t="e">
        <f t="shared" si="2"/>
        <v>#REF!</v>
      </c>
      <c r="C32" t="e">
        <f t="shared" si="3"/>
        <v>#REF!</v>
      </c>
      <c r="D32" t="e">
        <f t="shared" si="0"/>
        <v>#REF!</v>
      </c>
      <c r="E32" t="e">
        <f t="shared" si="1"/>
        <v>#REF!</v>
      </c>
      <c r="F32" t="e">
        <f t="shared" si="4"/>
        <v>#REF!</v>
      </c>
      <c r="J32">
        <f t="shared" si="5"/>
        <v>2053</v>
      </c>
      <c r="K32">
        <v>365</v>
      </c>
    </row>
    <row r="33" spans="1:11" x14ac:dyDescent="0.25">
      <c r="A33">
        <f t="shared" si="6"/>
        <v>31</v>
      </c>
      <c r="B33" s="4" t="e">
        <f t="shared" si="2"/>
        <v>#REF!</v>
      </c>
      <c r="C33" t="e">
        <f t="shared" si="3"/>
        <v>#REF!</v>
      </c>
      <c r="D33" t="e">
        <f t="shared" si="0"/>
        <v>#REF!</v>
      </c>
      <c r="E33" t="e">
        <f t="shared" si="1"/>
        <v>#REF!</v>
      </c>
      <c r="F33" t="e">
        <f t="shared" si="4"/>
        <v>#REF!</v>
      </c>
      <c r="J33">
        <f t="shared" si="5"/>
        <v>2054</v>
      </c>
      <c r="K33">
        <v>365</v>
      </c>
    </row>
    <row r="34" spans="1:11" x14ac:dyDescent="0.25">
      <c r="A34">
        <f t="shared" si="6"/>
        <v>32</v>
      </c>
      <c r="B34" s="4" t="e">
        <f t="shared" si="2"/>
        <v>#REF!</v>
      </c>
      <c r="C34" t="e">
        <f t="shared" si="3"/>
        <v>#REF!</v>
      </c>
      <c r="D34" t="e">
        <f t="shared" si="0"/>
        <v>#REF!</v>
      </c>
      <c r="E34" t="e">
        <f t="shared" si="1"/>
        <v>#REF!</v>
      </c>
      <c r="F34" t="e">
        <f t="shared" si="4"/>
        <v>#REF!</v>
      </c>
      <c r="J34">
        <f t="shared" si="5"/>
        <v>2055</v>
      </c>
      <c r="K34">
        <v>365</v>
      </c>
    </row>
    <row r="35" spans="1:11" x14ac:dyDescent="0.25">
      <c r="A35">
        <f t="shared" si="6"/>
        <v>33</v>
      </c>
      <c r="B35" s="4" t="e">
        <f t="shared" si="2"/>
        <v>#REF!</v>
      </c>
      <c r="C35" t="e">
        <f t="shared" si="3"/>
        <v>#REF!</v>
      </c>
      <c r="D35" t="e">
        <f t="shared" si="0"/>
        <v>#REF!</v>
      </c>
      <c r="E35" t="e">
        <f t="shared" si="1"/>
        <v>#REF!</v>
      </c>
      <c r="F35" t="e">
        <f t="shared" si="4"/>
        <v>#REF!</v>
      </c>
      <c r="J35">
        <f t="shared" si="5"/>
        <v>2056</v>
      </c>
      <c r="K35">
        <v>366</v>
      </c>
    </row>
    <row r="36" spans="1:11" x14ac:dyDescent="0.25">
      <c r="A36">
        <f t="shared" si="6"/>
        <v>34</v>
      </c>
      <c r="B36" s="4" t="e">
        <f t="shared" si="2"/>
        <v>#REF!</v>
      </c>
      <c r="C36" t="e">
        <f t="shared" si="3"/>
        <v>#REF!</v>
      </c>
      <c r="D36" t="e">
        <f t="shared" si="0"/>
        <v>#REF!</v>
      </c>
      <c r="E36" t="e">
        <f t="shared" si="1"/>
        <v>#REF!</v>
      </c>
      <c r="F36" t="e">
        <f t="shared" si="4"/>
        <v>#REF!</v>
      </c>
      <c r="J36">
        <f t="shared" si="5"/>
        <v>2057</v>
      </c>
      <c r="K36">
        <v>365</v>
      </c>
    </row>
    <row r="37" spans="1:11" x14ac:dyDescent="0.25">
      <c r="A37">
        <f t="shared" si="6"/>
        <v>35</v>
      </c>
      <c r="B37" s="4" t="e">
        <f t="shared" si="2"/>
        <v>#REF!</v>
      </c>
      <c r="C37" t="e">
        <f t="shared" si="3"/>
        <v>#REF!</v>
      </c>
      <c r="D37" t="e">
        <f t="shared" si="0"/>
        <v>#REF!</v>
      </c>
      <c r="E37" t="e">
        <f t="shared" si="1"/>
        <v>#REF!</v>
      </c>
      <c r="F37" t="e">
        <f t="shared" si="4"/>
        <v>#REF!</v>
      </c>
      <c r="J37">
        <f t="shared" si="5"/>
        <v>2058</v>
      </c>
      <c r="K37">
        <v>365</v>
      </c>
    </row>
    <row r="38" spans="1:11" x14ac:dyDescent="0.25">
      <c r="A38">
        <f t="shared" si="6"/>
        <v>36</v>
      </c>
      <c r="B38" s="4" t="e">
        <f t="shared" si="2"/>
        <v>#REF!</v>
      </c>
      <c r="C38" t="e">
        <f t="shared" si="3"/>
        <v>#REF!</v>
      </c>
      <c r="D38" t="e">
        <f t="shared" si="0"/>
        <v>#REF!</v>
      </c>
      <c r="E38" t="e">
        <f t="shared" si="1"/>
        <v>#REF!</v>
      </c>
      <c r="F38" t="e">
        <f t="shared" si="4"/>
        <v>#REF!</v>
      </c>
      <c r="J38">
        <f t="shared" si="5"/>
        <v>2059</v>
      </c>
      <c r="K38">
        <v>365</v>
      </c>
    </row>
    <row r="39" spans="1:11" x14ac:dyDescent="0.25">
      <c r="A39">
        <f t="shared" si="6"/>
        <v>37</v>
      </c>
      <c r="B39" s="4" t="e">
        <f t="shared" si="2"/>
        <v>#REF!</v>
      </c>
      <c r="C39" t="e">
        <f t="shared" si="3"/>
        <v>#REF!</v>
      </c>
      <c r="D39" t="e">
        <f t="shared" si="0"/>
        <v>#REF!</v>
      </c>
      <c r="E39" t="e">
        <f t="shared" si="1"/>
        <v>#REF!</v>
      </c>
      <c r="F39" t="e">
        <f t="shared" si="4"/>
        <v>#REF!</v>
      </c>
      <c r="J39">
        <f t="shared" si="5"/>
        <v>2060</v>
      </c>
      <c r="K39">
        <v>366</v>
      </c>
    </row>
    <row r="40" spans="1:11" x14ac:dyDescent="0.25">
      <c r="A40">
        <f t="shared" si="6"/>
        <v>38</v>
      </c>
      <c r="B40" s="4" t="e">
        <f t="shared" si="2"/>
        <v>#REF!</v>
      </c>
      <c r="C40" t="e">
        <f t="shared" si="3"/>
        <v>#REF!</v>
      </c>
      <c r="D40" t="e">
        <f t="shared" si="0"/>
        <v>#REF!</v>
      </c>
      <c r="E40" t="e">
        <f t="shared" si="1"/>
        <v>#REF!</v>
      </c>
      <c r="F40" t="e">
        <f t="shared" si="4"/>
        <v>#REF!</v>
      </c>
      <c r="J40">
        <f t="shared" si="5"/>
        <v>2061</v>
      </c>
      <c r="K40">
        <v>365</v>
      </c>
    </row>
    <row r="41" spans="1:11" x14ac:dyDescent="0.25">
      <c r="A41">
        <f t="shared" si="6"/>
        <v>39</v>
      </c>
      <c r="B41" s="4" t="e">
        <f t="shared" si="2"/>
        <v>#REF!</v>
      </c>
      <c r="C41" t="e">
        <f t="shared" si="3"/>
        <v>#REF!</v>
      </c>
      <c r="D41" t="e">
        <f t="shared" si="0"/>
        <v>#REF!</v>
      </c>
      <c r="E41" t="e">
        <f t="shared" si="1"/>
        <v>#REF!</v>
      </c>
      <c r="F41" t="e">
        <f t="shared" si="4"/>
        <v>#REF!</v>
      </c>
      <c r="J41">
        <f t="shared" si="5"/>
        <v>2062</v>
      </c>
      <c r="K41">
        <v>365</v>
      </c>
    </row>
    <row r="42" spans="1:11" x14ac:dyDescent="0.25">
      <c r="A42">
        <f t="shared" si="6"/>
        <v>40</v>
      </c>
      <c r="B42" s="4" t="e">
        <f t="shared" si="2"/>
        <v>#REF!</v>
      </c>
      <c r="C42" t="e">
        <f t="shared" si="3"/>
        <v>#REF!</v>
      </c>
      <c r="D42" t="e">
        <f t="shared" si="0"/>
        <v>#REF!</v>
      </c>
      <c r="E42" t="e">
        <f t="shared" si="1"/>
        <v>#REF!</v>
      </c>
      <c r="F42" t="e">
        <f t="shared" si="4"/>
        <v>#REF!</v>
      </c>
      <c r="J42">
        <f t="shared" si="5"/>
        <v>2063</v>
      </c>
      <c r="K42">
        <v>365</v>
      </c>
    </row>
    <row r="43" spans="1:11" x14ac:dyDescent="0.25">
      <c r="A43">
        <f t="shared" si="6"/>
        <v>41</v>
      </c>
      <c r="B43" s="4" t="e">
        <f t="shared" si="2"/>
        <v>#REF!</v>
      </c>
      <c r="C43" t="e">
        <f t="shared" si="3"/>
        <v>#REF!</v>
      </c>
      <c r="D43" t="e">
        <f t="shared" si="0"/>
        <v>#REF!</v>
      </c>
      <c r="E43" t="e">
        <f t="shared" si="1"/>
        <v>#REF!</v>
      </c>
      <c r="F43" t="e">
        <f t="shared" si="4"/>
        <v>#REF!</v>
      </c>
      <c r="J43">
        <f t="shared" si="5"/>
        <v>2064</v>
      </c>
      <c r="K43">
        <v>366</v>
      </c>
    </row>
    <row r="44" spans="1:11" x14ac:dyDescent="0.25">
      <c r="A44">
        <f t="shared" si="6"/>
        <v>42</v>
      </c>
      <c r="B44" s="4" t="e">
        <f t="shared" si="2"/>
        <v>#REF!</v>
      </c>
      <c r="C44" t="e">
        <f t="shared" si="3"/>
        <v>#REF!</v>
      </c>
      <c r="D44" t="e">
        <f t="shared" si="0"/>
        <v>#REF!</v>
      </c>
      <c r="E44" t="e">
        <f t="shared" si="1"/>
        <v>#REF!</v>
      </c>
      <c r="F44" t="e">
        <f t="shared" si="4"/>
        <v>#REF!</v>
      </c>
      <c r="J44">
        <f t="shared" si="5"/>
        <v>2065</v>
      </c>
      <c r="K44">
        <v>365</v>
      </c>
    </row>
    <row r="45" spans="1:11" x14ac:dyDescent="0.25">
      <c r="A45">
        <f t="shared" si="6"/>
        <v>43</v>
      </c>
      <c r="B45" s="4" t="e">
        <f t="shared" si="2"/>
        <v>#REF!</v>
      </c>
      <c r="C45" t="e">
        <f t="shared" si="3"/>
        <v>#REF!</v>
      </c>
      <c r="D45" t="e">
        <f t="shared" si="0"/>
        <v>#REF!</v>
      </c>
      <c r="E45" t="e">
        <f t="shared" si="1"/>
        <v>#REF!</v>
      </c>
      <c r="F45" t="e">
        <f t="shared" si="4"/>
        <v>#REF!</v>
      </c>
      <c r="J45">
        <f t="shared" si="5"/>
        <v>2066</v>
      </c>
      <c r="K45">
        <v>365</v>
      </c>
    </row>
    <row r="46" spans="1:11" x14ac:dyDescent="0.25">
      <c r="A46">
        <f t="shared" si="6"/>
        <v>44</v>
      </c>
      <c r="B46" s="4" t="e">
        <f t="shared" si="2"/>
        <v>#REF!</v>
      </c>
      <c r="C46" t="e">
        <f t="shared" si="3"/>
        <v>#REF!</v>
      </c>
      <c r="D46" t="e">
        <f t="shared" si="0"/>
        <v>#REF!</v>
      </c>
      <c r="E46" t="e">
        <f t="shared" si="1"/>
        <v>#REF!</v>
      </c>
      <c r="F46" t="e">
        <f t="shared" si="4"/>
        <v>#REF!</v>
      </c>
      <c r="J46">
        <f t="shared" si="5"/>
        <v>2067</v>
      </c>
      <c r="K46">
        <v>365</v>
      </c>
    </row>
    <row r="47" spans="1:11" x14ac:dyDescent="0.25">
      <c r="A47">
        <f t="shared" si="6"/>
        <v>45</v>
      </c>
      <c r="B47" s="4" t="e">
        <f t="shared" si="2"/>
        <v>#REF!</v>
      </c>
      <c r="C47" t="e">
        <f t="shared" si="3"/>
        <v>#REF!</v>
      </c>
      <c r="D47" t="e">
        <f t="shared" si="0"/>
        <v>#REF!</v>
      </c>
      <c r="E47" t="e">
        <f t="shared" si="1"/>
        <v>#REF!</v>
      </c>
      <c r="F47" t="e">
        <f t="shared" si="4"/>
        <v>#REF!</v>
      </c>
      <c r="J47">
        <f t="shared" si="5"/>
        <v>2068</v>
      </c>
      <c r="K47">
        <v>366</v>
      </c>
    </row>
    <row r="48" spans="1:11" x14ac:dyDescent="0.25">
      <c r="A48">
        <f t="shared" si="6"/>
        <v>46</v>
      </c>
      <c r="B48" s="4" t="e">
        <f t="shared" si="2"/>
        <v>#REF!</v>
      </c>
      <c r="C48" t="e">
        <f t="shared" si="3"/>
        <v>#REF!</v>
      </c>
      <c r="D48" t="e">
        <f t="shared" si="0"/>
        <v>#REF!</v>
      </c>
      <c r="E48" t="e">
        <f t="shared" si="1"/>
        <v>#REF!</v>
      </c>
      <c r="F48" t="e">
        <f t="shared" si="4"/>
        <v>#REF!</v>
      </c>
      <c r="J48">
        <f t="shared" si="5"/>
        <v>2069</v>
      </c>
      <c r="K48">
        <v>365</v>
      </c>
    </row>
    <row r="49" spans="1:11" x14ac:dyDescent="0.25">
      <c r="A49">
        <f t="shared" si="6"/>
        <v>47</v>
      </c>
      <c r="B49" s="4" t="e">
        <f t="shared" si="2"/>
        <v>#REF!</v>
      </c>
      <c r="C49" t="e">
        <f t="shared" si="3"/>
        <v>#REF!</v>
      </c>
      <c r="D49" t="e">
        <f t="shared" si="0"/>
        <v>#REF!</v>
      </c>
      <c r="E49" t="e">
        <f t="shared" si="1"/>
        <v>#REF!</v>
      </c>
      <c r="F49" t="e">
        <f t="shared" si="4"/>
        <v>#REF!</v>
      </c>
      <c r="J49">
        <f t="shared" si="5"/>
        <v>2070</v>
      </c>
      <c r="K49">
        <v>365</v>
      </c>
    </row>
    <row r="50" spans="1:11" x14ac:dyDescent="0.25">
      <c r="A50">
        <f t="shared" si="6"/>
        <v>48</v>
      </c>
      <c r="B50" s="4" t="e">
        <f t="shared" si="2"/>
        <v>#REF!</v>
      </c>
      <c r="C50" t="e">
        <f t="shared" si="3"/>
        <v>#REF!</v>
      </c>
      <c r="D50" t="e">
        <f t="shared" si="0"/>
        <v>#REF!</v>
      </c>
      <c r="E50" t="e">
        <f t="shared" si="1"/>
        <v>#REF!</v>
      </c>
      <c r="F50" t="e">
        <f t="shared" si="4"/>
        <v>#REF!</v>
      </c>
      <c r="J50">
        <f t="shared" si="5"/>
        <v>2071</v>
      </c>
      <c r="K50">
        <v>365</v>
      </c>
    </row>
    <row r="51" spans="1:11" x14ac:dyDescent="0.25">
      <c r="A51">
        <f t="shared" si="6"/>
        <v>49</v>
      </c>
      <c r="B51" s="4" t="e">
        <f t="shared" si="2"/>
        <v>#REF!</v>
      </c>
      <c r="C51" t="e">
        <f t="shared" si="3"/>
        <v>#REF!</v>
      </c>
      <c r="D51" t="e">
        <f t="shared" si="0"/>
        <v>#REF!</v>
      </c>
      <c r="E51" t="e">
        <f t="shared" si="1"/>
        <v>#REF!</v>
      </c>
      <c r="F51" t="e">
        <f t="shared" si="4"/>
        <v>#REF!</v>
      </c>
      <c r="J51">
        <f t="shared" si="5"/>
        <v>2072</v>
      </c>
      <c r="K51">
        <v>366</v>
      </c>
    </row>
    <row r="52" spans="1:11" x14ac:dyDescent="0.25">
      <c r="A52">
        <f t="shared" si="6"/>
        <v>50</v>
      </c>
      <c r="B52" s="4" t="e">
        <f t="shared" si="2"/>
        <v>#REF!</v>
      </c>
      <c r="C52" t="e">
        <f t="shared" si="3"/>
        <v>#REF!</v>
      </c>
      <c r="D52" t="e">
        <f t="shared" si="0"/>
        <v>#REF!</v>
      </c>
      <c r="E52" t="e">
        <f t="shared" si="1"/>
        <v>#REF!</v>
      </c>
      <c r="F52" t="e">
        <f t="shared" si="4"/>
        <v>#REF!</v>
      </c>
      <c r="J52">
        <f t="shared" si="5"/>
        <v>2073</v>
      </c>
      <c r="K52">
        <v>365</v>
      </c>
    </row>
    <row r="53" spans="1:11" x14ac:dyDescent="0.25">
      <c r="A53">
        <f t="shared" si="6"/>
        <v>51</v>
      </c>
      <c r="B53" s="4" t="e">
        <f t="shared" si="2"/>
        <v>#REF!</v>
      </c>
      <c r="C53" t="e">
        <f t="shared" si="3"/>
        <v>#REF!</v>
      </c>
      <c r="D53" t="e">
        <f t="shared" si="0"/>
        <v>#REF!</v>
      </c>
      <c r="E53" t="e">
        <f t="shared" si="1"/>
        <v>#REF!</v>
      </c>
      <c r="F53" t="e">
        <f t="shared" si="4"/>
        <v>#REF!</v>
      </c>
      <c r="J53">
        <f t="shared" si="5"/>
        <v>2074</v>
      </c>
      <c r="K53">
        <v>365</v>
      </c>
    </row>
    <row r="54" spans="1:11" x14ac:dyDescent="0.25">
      <c r="A54">
        <f t="shared" si="6"/>
        <v>52</v>
      </c>
      <c r="B54" s="4" t="e">
        <f t="shared" si="2"/>
        <v>#REF!</v>
      </c>
      <c r="C54" t="e">
        <f t="shared" si="3"/>
        <v>#REF!</v>
      </c>
      <c r="D54" t="e">
        <f t="shared" si="0"/>
        <v>#REF!</v>
      </c>
      <c r="E54" t="e">
        <f t="shared" si="1"/>
        <v>#REF!</v>
      </c>
      <c r="F54" t="e">
        <f t="shared" si="4"/>
        <v>#REF!</v>
      </c>
      <c r="J54">
        <f t="shared" si="5"/>
        <v>2075</v>
      </c>
      <c r="K54">
        <v>365</v>
      </c>
    </row>
    <row r="55" spans="1:11" x14ac:dyDescent="0.25">
      <c r="A55">
        <f t="shared" si="6"/>
        <v>53</v>
      </c>
      <c r="B55" s="4" t="e">
        <f t="shared" si="2"/>
        <v>#REF!</v>
      </c>
      <c r="C55" t="e">
        <f t="shared" si="3"/>
        <v>#REF!</v>
      </c>
      <c r="D55" t="e">
        <f t="shared" si="0"/>
        <v>#REF!</v>
      </c>
      <c r="E55" t="e">
        <f t="shared" si="1"/>
        <v>#REF!</v>
      </c>
      <c r="F55" t="e">
        <f t="shared" si="4"/>
        <v>#REF!</v>
      </c>
      <c r="J55">
        <f t="shared" si="5"/>
        <v>2076</v>
      </c>
      <c r="K55">
        <v>366</v>
      </c>
    </row>
    <row r="56" spans="1:11" x14ac:dyDescent="0.25">
      <c r="A56">
        <f t="shared" si="6"/>
        <v>54</v>
      </c>
      <c r="B56" s="4" t="e">
        <f t="shared" si="2"/>
        <v>#REF!</v>
      </c>
      <c r="C56" t="e">
        <f t="shared" si="3"/>
        <v>#REF!</v>
      </c>
      <c r="D56" t="e">
        <f t="shared" si="0"/>
        <v>#REF!</v>
      </c>
      <c r="E56" t="e">
        <f t="shared" si="1"/>
        <v>#REF!</v>
      </c>
      <c r="F56" t="e">
        <f t="shared" si="4"/>
        <v>#REF!</v>
      </c>
      <c r="J56">
        <f t="shared" si="5"/>
        <v>2077</v>
      </c>
      <c r="K56">
        <v>365</v>
      </c>
    </row>
    <row r="57" spans="1:11" x14ac:dyDescent="0.25">
      <c r="A57">
        <f t="shared" si="6"/>
        <v>55</v>
      </c>
      <c r="B57" s="4" t="e">
        <f t="shared" si="2"/>
        <v>#REF!</v>
      </c>
      <c r="C57" t="e">
        <f t="shared" si="3"/>
        <v>#REF!</v>
      </c>
      <c r="D57" t="e">
        <f t="shared" si="0"/>
        <v>#REF!</v>
      </c>
      <c r="E57" t="e">
        <f t="shared" si="1"/>
        <v>#REF!</v>
      </c>
      <c r="F57" t="e">
        <f t="shared" si="4"/>
        <v>#REF!</v>
      </c>
      <c r="J57">
        <f t="shared" si="5"/>
        <v>2078</v>
      </c>
      <c r="K57">
        <v>365</v>
      </c>
    </row>
    <row r="58" spans="1:11" x14ac:dyDescent="0.25">
      <c r="A58">
        <f t="shared" si="6"/>
        <v>56</v>
      </c>
      <c r="B58" s="4" t="e">
        <f t="shared" si="2"/>
        <v>#REF!</v>
      </c>
      <c r="C58" t="e">
        <f t="shared" si="3"/>
        <v>#REF!</v>
      </c>
      <c r="D58" t="e">
        <f t="shared" si="0"/>
        <v>#REF!</v>
      </c>
      <c r="E58" t="e">
        <f t="shared" si="1"/>
        <v>#REF!</v>
      </c>
      <c r="F58" t="e">
        <f t="shared" si="4"/>
        <v>#REF!</v>
      </c>
      <c r="J58">
        <f t="shared" si="5"/>
        <v>2079</v>
      </c>
      <c r="K58">
        <v>365</v>
      </c>
    </row>
    <row r="59" spans="1:11" x14ac:dyDescent="0.25">
      <c r="A59">
        <f t="shared" si="6"/>
        <v>57</v>
      </c>
      <c r="B59" s="4" t="e">
        <f t="shared" si="2"/>
        <v>#REF!</v>
      </c>
      <c r="C59" t="e">
        <f t="shared" si="3"/>
        <v>#REF!</v>
      </c>
      <c r="D59" t="e">
        <f t="shared" si="0"/>
        <v>#REF!</v>
      </c>
      <c r="E59" t="e">
        <f t="shared" si="1"/>
        <v>#REF!</v>
      </c>
      <c r="F59" t="e">
        <f t="shared" si="4"/>
        <v>#REF!</v>
      </c>
      <c r="J59">
        <f t="shared" si="5"/>
        <v>2080</v>
      </c>
      <c r="K59">
        <v>366</v>
      </c>
    </row>
    <row r="60" spans="1:11" x14ac:dyDescent="0.25">
      <c r="A60">
        <f t="shared" si="6"/>
        <v>58</v>
      </c>
      <c r="B60" s="4" t="e">
        <f t="shared" si="2"/>
        <v>#REF!</v>
      </c>
      <c r="C60" t="e">
        <f t="shared" si="3"/>
        <v>#REF!</v>
      </c>
      <c r="D60" t="e">
        <f t="shared" si="0"/>
        <v>#REF!</v>
      </c>
      <c r="E60" t="e">
        <f t="shared" si="1"/>
        <v>#REF!</v>
      </c>
      <c r="F60" t="e">
        <f t="shared" si="4"/>
        <v>#REF!</v>
      </c>
      <c r="J60">
        <f t="shared" si="5"/>
        <v>2081</v>
      </c>
      <c r="K60">
        <v>365</v>
      </c>
    </row>
    <row r="61" spans="1:11" x14ac:dyDescent="0.25">
      <c r="A61">
        <f t="shared" si="6"/>
        <v>59</v>
      </c>
      <c r="B61" s="4" t="e">
        <f t="shared" si="2"/>
        <v>#REF!</v>
      </c>
      <c r="C61" t="e">
        <f t="shared" si="3"/>
        <v>#REF!</v>
      </c>
      <c r="D61" t="e">
        <f t="shared" si="0"/>
        <v>#REF!</v>
      </c>
      <c r="E61" t="e">
        <f t="shared" si="1"/>
        <v>#REF!</v>
      </c>
      <c r="F61" t="e">
        <f t="shared" si="4"/>
        <v>#REF!</v>
      </c>
      <c r="J61">
        <f t="shared" si="5"/>
        <v>2082</v>
      </c>
      <c r="K61">
        <v>365</v>
      </c>
    </row>
    <row r="62" spans="1:11" x14ac:dyDescent="0.25">
      <c r="A62">
        <f t="shared" si="6"/>
        <v>60</v>
      </c>
      <c r="B62" s="4" t="e">
        <f t="shared" si="2"/>
        <v>#REF!</v>
      </c>
      <c r="C62" t="e">
        <f t="shared" si="3"/>
        <v>#REF!</v>
      </c>
      <c r="D62" t="e">
        <f t="shared" si="0"/>
        <v>#REF!</v>
      </c>
      <c r="E62" t="e">
        <f t="shared" si="1"/>
        <v>#REF!</v>
      </c>
      <c r="F62" t="e">
        <f t="shared" si="4"/>
        <v>#REF!</v>
      </c>
      <c r="J62">
        <f t="shared" si="5"/>
        <v>2083</v>
      </c>
      <c r="K62">
        <v>365</v>
      </c>
    </row>
    <row r="63" spans="1:11" x14ac:dyDescent="0.25">
      <c r="A63">
        <f t="shared" si="6"/>
        <v>61</v>
      </c>
      <c r="B63" s="4" t="e">
        <f t="shared" si="2"/>
        <v>#REF!</v>
      </c>
      <c r="C63" t="e">
        <f t="shared" si="3"/>
        <v>#REF!</v>
      </c>
      <c r="D63" t="e">
        <f t="shared" si="0"/>
        <v>#REF!</v>
      </c>
      <c r="E63" t="e">
        <f t="shared" si="1"/>
        <v>#REF!</v>
      </c>
      <c r="F63" t="e">
        <f t="shared" si="4"/>
        <v>#REF!</v>
      </c>
      <c r="J63">
        <f t="shared" si="5"/>
        <v>2084</v>
      </c>
      <c r="K63">
        <v>366</v>
      </c>
    </row>
    <row r="64" spans="1:11" x14ac:dyDescent="0.25">
      <c r="A64">
        <f t="shared" si="6"/>
        <v>62</v>
      </c>
      <c r="B64" s="4" t="e">
        <f t="shared" si="2"/>
        <v>#REF!</v>
      </c>
      <c r="C64" t="e">
        <f t="shared" si="3"/>
        <v>#REF!</v>
      </c>
      <c r="D64" t="e">
        <f t="shared" si="0"/>
        <v>#REF!</v>
      </c>
      <c r="E64" t="e">
        <f t="shared" si="1"/>
        <v>#REF!</v>
      </c>
      <c r="F64" t="e">
        <f t="shared" si="4"/>
        <v>#REF!</v>
      </c>
      <c r="J64">
        <f t="shared" si="5"/>
        <v>2085</v>
      </c>
      <c r="K64">
        <v>365</v>
      </c>
    </row>
    <row r="65" spans="1:11" x14ac:dyDescent="0.25">
      <c r="A65">
        <f t="shared" si="6"/>
        <v>63</v>
      </c>
      <c r="B65" s="4" t="e">
        <f t="shared" si="2"/>
        <v>#REF!</v>
      </c>
      <c r="C65" t="e">
        <f t="shared" si="3"/>
        <v>#REF!</v>
      </c>
      <c r="D65" t="e">
        <f t="shared" si="0"/>
        <v>#REF!</v>
      </c>
      <c r="E65" t="e">
        <f t="shared" si="1"/>
        <v>#REF!</v>
      </c>
      <c r="F65" t="e">
        <f t="shared" si="4"/>
        <v>#REF!</v>
      </c>
      <c r="J65">
        <f t="shared" si="5"/>
        <v>2086</v>
      </c>
      <c r="K65">
        <v>365</v>
      </c>
    </row>
    <row r="66" spans="1:11" x14ac:dyDescent="0.25">
      <c r="A66">
        <f t="shared" si="6"/>
        <v>64</v>
      </c>
      <c r="B66" s="4" t="e">
        <f t="shared" si="2"/>
        <v>#REF!</v>
      </c>
      <c r="C66" t="e">
        <f t="shared" si="3"/>
        <v>#REF!</v>
      </c>
      <c r="D66" t="e">
        <f t="shared" si="0"/>
        <v>#REF!</v>
      </c>
      <c r="E66" t="e">
        <f t="shared" si="1"/>
        <v>#REF!</v>
      </c>
      <c r="F66" t="e">
        <f t="shared" si="4"/>
        <v>#REF!</v>
      </c>
      <c r="J66">
        <f t="shared" si="5"/>
        <v>2087</v>
      </c>
      <c r="K66">
        <v>365</v>
      </c>
    </row>
    <row r="67" spans="1:11" x14ac:dyDescent="0.25">
      <c r="A67">
        <f t="shared" si="6"/>
        <v>65</v>
      </c>
      <c r="B67" s="4" t="e">
        <f t="shared" si="2"/>
        <v>#REF!</v>
      </c>
      <c r="C67" t="e">
        <f t="shared" si="3"/>
        <v>#REF!</v>
      </c>
      <c r="D67" t="e">
        <f t="shared" ref="D67:D130" si="7">YEAR(B67)</f>
        <v>#REF!</v>
      </c>
      <c r="E67" t="e">
        <f t="shared" ref="E67:E130" si="8">VLOOKUP(D67,$J$2:$K$78,2,FALSE)</f>
        <v>#REF!</v>
      </c>
      <c r="F67" t="e">
        <f t="shared" si="4"/>
        <v>#REF!</v>
      </c>
      <c r="J67">
        <f t="shared" si="5"/>
        <v>2088</v>
      </c>
      <c r="K67">
        <v>366</v>
      </c>
    </row>
    <row r="68" spans="1:11" x14ac:dyDescent="0.25">
      <c r="A68">
        <f t="shared" si="6"/>
        <v>66</v>
      </c>
      <c r="B68" s="4" t="e">
        <f t="shared" ref="B68:B131" si="9">EOMONTH($B$2,A68)</f>
        <v>#REF!</v>
      </c>
      <c r="C68" t="e">
        <f t="shared" ref="C68:C131" si="10">B68-B67</f>
        <v>#REF!</v>
      </c>
      <c r="D68" t="e">
        <f t="shared" si="7"/>
        <v>#REF!</v>
      </c>
      <c r="E68" t="e">
        <f t="shared" si="8"/>
        <v>#REF!</v>
      </c>
      <c r="F68" t="e">
        <f t="shared" ref="F68:F131" si="11">C68/E68</f>
        <v>#REF!</v>
      </c>
      <c r="J68">
        <f t="shared" ref="J68:J78" si="12">J67+1</f>
        <v>2089</v>
      </c>
      <c r="K68">
        <v>365</v>
      </c>
    </row>
    <row r="69" spans="1:11" x14ac:dyDescent="0.25">
      <c r="A69">
        <f t="shared" ref="A69:A132" si="13">A68+1</f>
        <v>67</v>
      </c>
      <c r="B69" s="4" t="e">
        <f t="shared" si="9"/>
        <v>#REF!</v>
      </c>
      <c r="C69" t="e">
        <f t="shared" si="10"/>
        <v>#REF!</v>
      </c>
      <c r="D69" t="e">
        <f t="shared" si="7"/>
        <v>#REF!</v>
      </c>
      <c r="E69" t="e">
        <f t="shared" si="8"/>
        <v>#REF!</v>
      </c>
      <c r="F69" t="e">
        <f t="shared" si="11"/>
        <v>#REF!</v>
      </c>
      <c r="J69">
        <f t="shared" si="12"/>
        <v>2090</v>
      </c>
      <c r="K69">
        <v>365</v>
      </c>
    </row>
    <row r="70" spans="1:11" x14ac:dyDescent="0.25">
      <c r="A70">
        <f t="shared" si="13"/>
        <v>68</v>
      </c>
      <c r="B70" s="4" t="e">
        <f t="shared" si="9"/>
        <v>#REF!</v>
      </c>
      <c r="C70" t="e">
        <f t="shared" si="10"/>
        <v>#REF!</v>
      </c>
      <c r="D70" t="e">
        <f t="shared" si="7"/>
        <v>#REF!</v>
      </c>
      <c r="E70" t="e">
        <f t="shared" si="8"/>
        <v>#REF!</v>
      </c>
      <c r="F70" t="e">
        <f t="shared" si="11"/>
        <v>#REF!</v>
      </c>
      <c r="J70">
        <f t="shared" si="12"/>
        <v>2091</v>
      </c>
      <c r="K70">
        <v>365</v>
      </c>
    </row>
    <row r="71" spans="1:11" x14ac:dyDescent="0.25">
      <c r="A71">
        <f t="shared" si="13"/>
        <v>69</v>
      </c>
      <c r="B71" s="4" t="e">
        <f t="shared" si="9"/>
        <v>#REF!</v>
      </c>
      <c r="C71" t="e">
        <f t="shared" si="10"/>
        <v>#REF!</v>
      </c>
      <c r="D71" t="e">
        <f t="shared" si="7"/>
        <v>#REF!</v>
      </c>
      <c r="E71" t="e">
        <f t="shared" si="8"/>
        <v>#REF!</v>
      </c>
      <c r="F71" t="e">
        <f t="shared" si="11"/>
        <v>#REF!</v>
      </c>
      <c r="J71">
        <f t="shared" si="12"/>
        <v>2092</v>
      </c>
      <c r="K71">
        <v>366</v>
      </c>
    </row>
    <row r="72" spans="1:11" x14ac:dyDescent="0.25">
      <c r="A72">
        <f t="shared" si="13"/>
        <v>70</v>
      </c>
      <c r="B72" s="4" t="e">
        <f t="shared" si="9"/>
        <v>#REF!</v>
      </c>
      <c r="C72" t="e">
        <f t="shared" si="10"/>
        <v>#REF!</v>
      </c>
      <c r="D72" t="e">
        <f t="shared" si="7"/>
        <v>#REF!</v>
      </c>
      <c r="E72" t="e">
        <f t="shared" si="8"/>
        <v>#REF!</v>
      </c>
      <c r="F72" t="e">
        <f t="shared" si="11"/>
        <v>#REF!</v>
      </c>
      <c r="J72">
        <f t="shared" si="12"/>
        <v>2093</v>
      </c>
      <c r="K72">
        <v>365</v>
      </c>
    </row>
    <row r="73" spans="1:11" x14ac:dyDescent="0.25">
      <c r="A73">
        <f t="shared" si="13"/>
        <v>71</v>
      </c>
      <c r="B73" s="4" t="e">
        <f t="shared" si="9"/>
        <v>#REF!</v>
      </c>
      <c r="C73" t="e">
        <f t="shared" si="10"/>
        <v>#REF!</v>
      </c>
      <c r="D73" t="e">
        <f t="shared" si="7"/>
        <v>#REF!</v>
      </c>
      <c r="E73" t="e">
        <f t="shared" si="8"/>
        <v>#REF!</v>
      </c>
      <c r="F73" t="e">
        <f t="shared" si="11"/>
        <v>#REF!</v>
      </c>
      <c r="J73">
        <f t="shared" si="12"/>
        <v>2094</v>
      </c>
      <c r="K73">
        <v>365</v>
      </c>
    </row>
    <row r="74" spans="1:11" x14ac:dyDescent="0.25">
      <c r="A74">
        <f t="shared" si="13"/>
        <v>72</v>
      </c>
      <c r="B74" s="4" t="e">
        <f t="shared" si="9"/>
        <v>#REF!</v>
      </c>
      <c r="C74" t="e">
        <f t="shared" si="10"/>
        <v>#REF!</v>
      </c>
      <c r="D74" t="e">
        <f t="shared" si="7"/>
        <v>#REF!</v>
      </c>
      <c r="E74" t="e">
        <f t="shared" si="8"/>
        <v>#REF!</v>
      </c>
      <c r="F74" t="e">
        <f t="shared" si="11"/>
        <v>#REF!</v>
      </c>
      <c r="J74">
        <f t="shared" si="12"/>
        <v>2095</v>
      </c>
      <c r="K74">
        <v>365</v>
      </c>
    </row>
    <row r="75" spans="1:11" x14ac:dyDescent="0.25">
      <c r="A75">
        <f t="shared" si="13"/>
        <v>73</v>
      </c>
      <c r="B75" s="4" t="e">
        <f t="shared" si="9"/>
        <v>#REF!</v>
      </c>
      <c r="C75" t="e">
        <f t="shared" si="10"/>
        <v>#REF!</v>
      </c>
      <c r="D75" t="e">
        <f t="shared" si="7"/>
        <v>#REF!</v>
      </c>
      <c r="E75" t="e">
        <f t="shared" si="8"/>
        <v>#REF!</v>
      </c>
      <c r="F75" t="e">
        <f t="shared" si="11"/>
        <v>#REF!</v>
      </c>
      <c r="J75">
        <f t="shared" si="12"/>
        <v>2096</v>
      </c>
      <c r="K75">
        <v>366</v>
      </c>
    </row>
    <row r="76" spans="1:11" x14ac:dyDescent="0.25">
      <c r="A76">
        <f t="shared" si="13"/>
        <v>74</v>
      </c>
      <c r="B76" s="4" t="e">
        <f t="shared" si="9"/>
        <v>#REF!</v>
      </c>
      <c r="C76" t="e">
        <f t="shared" si="10"/>
        <v>#REF!</v>
      </c>
      <c r="D76" t="e">
        <f t="shared" si="7"/>
        <v>#REF!</v>
      </c>
      <c r="E76" t="e">
        <f t="shared" si="8"/>
        <v>#REF!</v>
      </c>
      <c r="F76" t="e">
        <f t="shared" si="11"/>
        <v>#REF!</v>
      </c>
      <c r="J76">
        <f t="shared" si="12"/>
        <v>2097</v>
      </c>
      <c r="K76">
        <v>365</v>
      </c>
    </row>
    <row r="77" spans="1:11" x14ac:dyDescent="0.25">
      <c r="A77">
        <f t="shared" si="13"/>
        <v>75</v>
      </c>
      <c r="B77" s="4" t="e">
        <f t="shared" si="9"/>
        <v>#REF!</v>
      </c>
      <c r="C77" t="e">
        <f t="shared" si="10"/>
        <v>#REF!</v>
      </c>
      <c r="D77" t="e">
        <f t="shared" si="7"/>
        <v>#REF!</v>
      </c>
      <c r="E77" t="e">
        <f t="shared" si="8"/>
        <v>#REF!</v>
      </c>
      <c r="F77" t="e">
        <f t="shared" si="11"/>
        <v>#REF!</v>
      </c>
      <c r="J77">
        <f t="shared" si="12"/>
        <v>2098</v>
      </c>
      <c r="K77">
        <v>365</v>
      </c>
    </row>
    <row r="78" spans="1:11" x14ac:dyDescent="0.25">
      <c r="A78">
        <f t="shared" si="13"/>
        <v>76</v>
      </c>
      <c r="B78" s="4" t="e">
        <f t="shared" si="9"/>
        <v>#REF!</v>
      </c>
      <c r="C78" t="e">
        <f t="shared" si="10"/>
        <v>#REF!</v>
      </c>
      <c r="D78" t="e">
        <f t="shared" si="7"/>
        <v>#REF!</v>
      </c>
      <c r="E78" t="e">
        <f t="shared" si="8"/>
        <v>#REF!</v>
      </c>
      <c r="F78" t="e">
        <f t="shared" si="11"/>
        <v>#REF!</v>
      </c>
      <c r="J78">
        <f t="shared" si="12"/>
        <v>2099</v>
      </c>
      <c r="K78">
        <v>365</v>
      </c>
    </row>
    <row r="79" spans="1:11" x14ac:dyDescent="0.25">
      <c r="A79">
        <f t="shared" si="13"/>
        <v>77</v>
      </c>
      <c r="B79" s="4" t="e">
        <f t="shared" si="9"/>
        <v>#REF!</v>
      </c>
      <c r="C79" t="e">
        <f t="shared" si="10"/>
        <v>#REF!</v>
      </c>
      <c r="D79" t="e">
        <f t="shared" si="7"/>
        <v>#REF!</v>
      </c>
      <c r="E79" t="e">
        <f t="shared" si="8"/>
        <v>#REF!</v>
      </c>
      <c r="F79" t="e">
        <f t="shared" si="11"/>
        <v>#REF!</v>
      </c>
    </row>
    <row r="80" spans="1:11" x14ac:dyDescent="0.25">
      <c r="A80">
        <f t="shared" si="13"/>
        <v>78</v>
      </c>
      <c r="B80" s="4" t="e">
        <f t="shared" si="9"/>
        <v>#REF!</v>
      </c>
      <c r="C80" t="e">
        <f t="shared" si="10"/>
        <v>#REF!</v>
      </c>
      <c r="D80" t="e">
        <f t="shared" si="7"/>
        <v>#REF!</v>
      </c>
      <c r="E80" t="e">
        <f t="shared" si="8"/>
        <v>#REF!</v>
      </c>
      <c r="F80" t="e">
        <f t="shared" si="11"/>
        <v>#REF!</v>
      </c>
    </row>
    <row r="81" spans="1:6" x14ac:dyDescent="0.25">
      <c r="A81">
        <f t="shared" si="13"/>
        <v>79</v>
      </c>
      <c r="B81" s="4" t="e">
        <f t="shared" si="9"/>
        <v>#REF!</v>
      </c>
      <c r="C81" t="e">
        <f t="shared" si="10"/>
        <v>#REF!</v>
      </c>
      <c r="D81" t="e">
        <f t="shared" si="7"/>
        <v>#REF!</v>
      </c>
      <c r="E81" t="e">
        <f t="shared" si="8"/>
        <v>#REF!</v>
      </c>
      <c r="F81" t="e">
        <f t="shared" si="11"/>
        <v>#REF!</v>
      </c>
    </row>
    <row r="82" spans="1:6" x14ac:dyDescent="0.25">
      <c r="A82">
        <f t="shared" si="13"/>
        <v>80</v>
      </c>
      <c r="B82" s="4" t="e">
        <f t="shared" si="9"/>
        <v>#REF!</v>
      </c>
      <c r="C82" t="e">
        <f t="shared" si="10"/>
        <v>#REF!</v>
      </c>
      <c r="D82" t="e">
        <f t="shared" si="7"/>
        <v>#REF!</v>
      </c>
      <c r="E82" t="e">
        <f t="shared" si="8"/>
        <v>#REF!</v>
      </c>
      <c r="F82" t="e">
        <f t="shared" si="11"/>
        <v>#REF!</v>
      </c>
    </row>
    <row r="83" spans="1:6" x14ac:dyDescent="0.25">
      <c r="A83">
        <f t="shared" si="13"/>
        <v>81</v>
      </c>
      <c r="B83" s="4" t="e">
        <f t="shared" si="9"/>
        <v>#REF!</v>
      </c>
      <c r="C83" t="e">
        <f t="shared" si="10"/>
        <v>#REF!</v>
      </c>
      <c r="D83" t="e">
        <f t="shared" si="7"/>
        <v>#REF!</v>
      </c>
      <c r="E83" t="e">
        <f t="shared" si="8"/>
        <v>#REF!</v>
      </c>
      <c r="F83" t="e">
        <f t="shared" si="11"/>
        <v>#REF!</v>
      </c>
    </row>
    <row r="84" spans="1:6" x14ac:dyDescent="0.25">
      <c r="A84">
        <f t="shared" si="13"/>
        <v>82</v>
      </c>
      <c r="B84" s="4" t="e">
        <f t="shared" si="9"/>
        <v>#REF!</v>
      </c>
      <c r="C84" t="e">
        <f t="shared" si="10"/>
        <v>#REF!</v>
      </c>
      <c r="D84" t="e">
        <f t="shared" si="7"/>
        <v>#REF!</v>
      </c>
      <c r="E84" t="e">
        <f t="shared" si="8"/>
        <v>#REF!</v>
      </c>
      <c r="F84" t="e">
        <f t="shared" si="11"/>
        <v>#REF!</v>
      </c>
    </row>
    <row r="85" spans="1:6" x14ac:dyDescent="0.25">
      <c r="A85">
        <f t="shared" si="13"/>
        <v>83</v>
      </c>
      <c r="B85" s="4" t="e">
        <f t="shared" si="9"/>
        <v>#REF!</v>
      </c>
      <c r="C85" t="e">
        <f t="shared" si="10"/>
        <v>#REF!</v>
      </c>
      <c r="D85" t="e">
        <f t="shared" si="7"/>
        <v>#REF!</v>
      </c>
      <c r="E85" t="e">
        <f t="shared" si="8"/>
        <v>#REF!</v>
      </c>
      <c r="F85" t="e">
        <f t="shared" si="11"/>
        <v>#REF!</v>
      </c>
    </row>
    <row r="86" spans="1:6" x14ac:dyDescent="0.25">
      <c r="A86">
        <f t="shared" si="13"/>
        <v>84</v>
      </c>
      <c r="B86" s="4" t="e">
        <f t="shared" si="9"/>
        <v>#REF!</v>
      </c>
      <c r="C86" t="e">
        <f t="shared" si="10"/>
        <v>#REF!</v>
      </c>
      <c r="D86" t="e">
        <f t="shared" si="7"/>
        <v>#REF!</v>
      </c>
      <c r="E86" t="e">
        <f t="shared" si="8"/>
        <v>#REF!</v>
      </c>
      <c r="F86" t="e">
        <f t="shared" si="11"/>
        <v>#REF!</v>
      </c>
    </row>
    <row r="87" spans="1:6" x14ac:dyDescent="0.25">
      <c r="A87">
        <f t="shared" si="13"/>
        <v>85</v>
      </c>
      <c r="B87" s="4" t="e">
        <f t="shared" si="9"/>
        <v>#REF!</v>
      </c>
      <c r="C87" t="e">
        <f t="shared" si="10"/>
        <v>#REF!</v>
      </c>
      <c r="D87" t="e">
        <f t="shared" si="7"/>
        <v>#REF!</v>
      </c>
      <c r="E87" t="e">
        <f t="shared" si="8"/>
        <v>#REF!</v>
      </c>
      <c r="F87" t="e">
        <f t="shared" si="11"/>
        <v>#REF!</v>
      </c>
    </row>
    <row r="88" spans="1:6" x14ac:dyDescent="0.25">
      <c r="A88">
        <f t="shared" si="13"/>
        <v>86</v>
      </c>
      <c r="B88" s="4" t="e">
        <f t="shared" si="9"/>
        <v>#REF!</v>
      </c>
      <c r="C88" t="e">
        <f t="shared" si="10"/>
        <v>#REF!</v>
      </c>
      <c r="D88" t="e">
        <f t="shared" si="7"/>
        <v>#REF!</v>
      </c>
      <c r="E88" t="e">
        <f t="shared" si="8"/>
        <v>#REF!</v>
      </c>
      <c r="F88" t="e">
        <f t="shared" si="11"/>
        <v>#REF!</v>
      </c>
    </row>
    <row r="89" spans="1:6" x14ac:dyDescent="0.25">
      <c r="A89">
        <f t="shared" si="13"/>
        <v>87</v>
      </c>
      <c r="B89" s="4" t="e">
        <f t="shared" si="9"/>
        <v>#REF!</v>
      </c>
      <c r="C89" t="e">
        <f t="shared" si="10"/>
        <v>#REF!</v>
      </c>
      <c r="D89" t="e">
        <f t="shared" si="7"/>
        <v>#REF!</v>
      </c>
      <c r="E89" t="e">
        <f t="shared" si="8"/>
        <v>#REF!</v>
      </c>
      <c r="F89" t="e">
        <f t="shared" si="11"/>
        <v>#REF!</v>
      </c>
    </row>
    <row r="90" spans="1:6" x14ac:dyDescent="0.25">
      <c r="A90">
        <f t="shared" si="13"/>
        <v>88</v>
      </c>
      <c r="B90" s="4" t="e">
        <f t="shared" si="9"/>
        <v>#REF!</v>
      </c>
      <c r="C90" t="e">
        <f t="shared" si="10"/>
        <v>#REF!</v>
      </c>
      <c r="D90" t="e">
        <f t="shared" si="7"/>
        <v>#REF!</v>
      </c>
      <c r="E90" t="e">
        <f t="shared" si="8"/>
        <v>#REF!</v>
      </c>
      <c r="F90" t="e">
        <f t="shared" si="11"/>
        <v>#REF!</v>
      </c>
    </row>
    <row r="91" spans="1:6" x14ac:dyDescent="0.25">
      <c r="A91">
        <f t="shared" si="13"/>
        <v>89</v>
      </c>
      <c r="B91" s="4" t="e">
        <f t="shared" si="9"/>
        <v>#REF!</v>
      </c>
      <c r="C91" t="e">
        <f t="shared" si="10"/>
        <v>#REF!</v>
      </c>
      <c r="D91" t="e">
        <f t="shared" si="7"/>
        <v>#REF!</v>
      </c>
      <c r="E91" t="e">
        <f t="shared" si="8"/>
        <v>#REF!</v>
      </c>
      <c r="F91" t="e">
        <f t="shared" si="11"/>
        <v>#REF!</v>
      </c>
    </row>
    <row r="92" spans="1:6" x14ac:dyDescent="0.25">
      <c r="A92">
        <f t="shared" si="13"/>
        <v>90</v>
      </c>
      <c r="B92" s="4" t="e">
        <f t="shared" si="9"/>
        <v>#REF!</v>
      </c>
      <c r="C92" t="e">
        <f t="shared" si="10"/>
        <v>#REF!</v>
      </c>
      <c r="D92" t="e">
        <f t="shared" si="7"/>
        <v>#REF!</v>
      </c>
      <c r="E92" t="e">
        <f t="shared" si="8"/>
        <v>#REF!</v>
      </c>
      <c r="F92" t="e">
        <f t="shared" si="11"/>
        <v>#REF!</v>
      </c>
    </row>
    <row r="93" spans="1:6" x14ac:dyDescent="0.25">
      <c r="A93">
        <f t="shared" si="13"/>
        <v>91</v>
      </c>
      <c r="B93" s="4" t="e">
        <f t="shared" si="9"/>
        <v>#REF!</v>
      </c>
      <c r="C93" t="e">
        <f t="shared" si="10"/>
        <v>#REF!</v>
      </c>
      <c r="D93" t="e">
        <f t="shared" si="7"/>
        <v>#REF!</v>
      </c>
      <c r="E93" t="e">
        <f t="shared" si="8"/>
        <v>#REF!</v>
      </c>
      <c r="F93" t="e">
        <f t="shared" si="11"/>
        <v>#REF!</v>
      </c>
    </row>
    <row r="94" spans="1:6" x14ac:dyDescent="0.25">
      <c r="A94">
        <f t="shared" si="13"/>
        <v>92</v>
      </c>
      <c r="B94" s="4" t="e">
        <f t="shared" si="9"/>
        <v>#REF!</v>
      </c>
      <c r="C94" t="e">
        <f t="shared" si="10"/>
        <v>#REF!</v>
      </c>
      <c r="D94" t="e">
        <f t="shared" si="7"/>
        <v>#REF!</v>
      </c>
      <c r="E94" t="e">
        <f t="shared" si="8"/>
        <v>#REF!</v>
      </c>
      <c r="F94" t="e">
        <f t="shared" si="11"/>
        <v>#REF!</v>
      </c>
    </row>
    <row r="95" spans="1:6" x14ac:dyDescent="0.25">
      <c r="A95">
        <f t="shared" si="13"/>
        <v>93</v>
      </c>
      <c r="B95" s="4" t="e">
        <f t="shared" si="9"/>
        <v>#REF!</v>
      </c>
      <c r="C95" t="e">
        <f t="shared" si="10"/>
        <v>#REF!</v>
      </c>
      <c r="D95" t="e">
        <f t="shared" si="7"/>
        <v>#REF!</v>
      </c>
      <c r="E95" t="e">
        <f t="shared" si="8"/>
        <v>#REF!</v>
      </c>
      <c r="F95" t="e">
        <f t="shared" si="11"/>
        <v>#REF!</v>
      </c>
    </row>
    <row r="96" spans="1:6" x14ac:dyDescent="0.25">
      <c r="A96">
        <f t="shared" si="13"/>
        <v>94</v>
      </c>
      <c r="B96" s="4" t="e">
        <f t="shared" si="9"/>
        <v>#REF!</v>
      </c>
      <c r="C96" t="e">
        <f t="shared" si="10"/>
        <v>#REF!</v>
      </c>
      <c r="D96" t="e">
        <f t="shared" si="7"/>
        <v>#REF!</v>
      </c>
      <c r="E96" t="e">
        <f t="shared" si="8"/>
        <v>#REF!</v>
      </c>
      <c r="F96" t="e">
        <f t="shared" si="11"/>
        <v>#REF!</v>
      </c>
    </row>
    <row r="97" spans="1:6" x14ac:dyDescent="0.25">
      <c r="A97">
        <f t="shared" si="13"/>
        <v>95</v>
      </c>
      <c r="B97" s="4" t="e">
        <f t="shared" si="9"/>
        <v>#REF!</v>
      </c>
      <c r="C97" t="e">
        <f t="shared" si="10"/>
        <v>#REF!</v>
      </c>
      <c r="D97" t="e">
        <f t="shared" si="7"/>
        <v>#REF!</v>
      </c>
      <c r="E97" t="e">
        <f t="shared" si="8"/>
        <v>#REF!</v>
      </c>
      <c r="F97" t="e">
        <f t="shared" si="11"/>
        <v>#REF!</v>
      </c>
    </row>
    <row r="98" spans="1:6" x14ac:dyDescent="0.25">
      <c r="A98">
        <f t="shared" si="13"/>
        <v>96</v>
      </c>
      <c r="B98" s="4" t="e">
        <f t="shared" si="9"/>
        <v>#REF!</v>
      </c>
      <c r="C98" t="e">
        <f t="shared" si="10"/>
        <v>#REF!</v>
      </c>
      <c r="D98" t="e">
        <f t="shared" si="7"/>
        <v>#REF!</v>
      </c>
      <c r="E98" t="e">
        <f t="shared" si="8"/>
        <v>#REF!</v>
      </c>
      <c r="F98" t="e">
        <f t="shared" si="11"/>
        <v>#REF!</v>
      </c>
    </row>
    <row r="99" spans="1:6" x14ac:dyDescent="0.25">
      <c r="A99">
        <f t="shared" si="13"/>
        <v>97</v>
      </c>
      <c r="B99" s="4" t="e">
        <f t="shared" si="9"/>
        <v>#REF!</v>
      </c>
      <c r="C99" t="e">
        <f t="shared" si="10"/>
        <v>#REF!</v>
      </c>
      <c r="D99" t="e">
        <f t="shared" si="7"/>
        <v>#REF!</v>
      </c>
      <c r="E99" t="e">
        <f t="shared" si="8"/>
        <v>#REF!</v>
      </c>
      <c r="F99" t="e">
        <f t="shared" si="11"/>
        <v>#REF!</v>
      </c>
    </row>
    <row r="100" spans="1:6" x14ac:dyDescent="0.25">
      <c r="A100">
        <f t="shared" si="13"/>
        <v>98</v>
      </c>
      <c r="B100" s="4" t="e">
        <f t="shared" si="9"/>
        <v>#REF!</v>
      </c>
      <c r="C100" t="e">
        <f t="shared" si="10"/>
        <v>#REF!</v>
      </c>
      <c r="D100" t="e">
        <f t="shared" si="7"/>
        <v>#REF!</v>
      </c>
      <c r="E100" t="e">
        <f t="shared" si="8"/>
        <v>#REF!</v>
      </c>
      <c r="F100" t="e">
        <f t="shared" si="11"/>
        <v>#REF!</v>
      </c>
    </row>
    <row r="101" spans="1:6" x14ac:dyDescent="0.25">
      <c r="A101">
        <f t="shared" si="13"/>
        <v>99</v>
      </c>
      <c r="B101" s="4" t="e">
        <f t="shared" si="9"/>
        <v>#REF!</v>
      </c>
      <c r="C101" t="e">
        <f t="shared" si="10"/>
        <v>#REF!</v>
      </c>
      <c r="D101" t="e">
        <f t="shared" si="7"/>
        <v>#REF!</v>
      </c>
      <c r="E101" t="e">
        <f t="shared" si="8"/>
        <v>#REF!</v>
      </c>
      <c r="F101" t="e">
        <f t="shared" si="11"/>
        <v>#REF!</v>
      </c>
    </row>
    <row r="102" spans="1:6" x14ac:dyDescent="0.25">
      <c r="A102">
        <f t="shared" si="13"/>
        <v>100</v>
      </c>
      <c r="B102" s="4" t="e">
        <f t="shared" si="9"/>
        <v>#REF!</v>
      </c>
      <c r="C102" t="e">
        <f t="shared" si="10"/>
        <v>#REF!</v>
      </c>
      <c r="D102" t="e">
        <f t="shared" si="7"/>
        <v>#REF!</v>
      </c>
      <c r="E102" t="e">
        <f t="shared" si="8"/>
        <v>#REF!</v>
      </c>
      <c r="F102" t="e">
        <f t="shared" si="11"/>
        <v>#REF!</v>
      </c>
    </row>
    <row r="103" spans="1:6" x14ac:dyDescent="0.25">
      <c r="A103">
        <f t="shared" si="13"/>
        <v>101</v>
      </c>
      <c r="B103" s="4" t="e">
        <f t="shared" si="9"/>
        <v>#REF!</v>
      </c>
      <c r="C103" t="e">
        <f t="shared" si="10"/>
        <v>#REF!</v>
      </c>
      <c r="D103" t="e">
        <f t="shared" si="7"/>
        <v>#REF!</v>
      </c>
      <c r="E103" t="e">
        <f t="shared" si="8"/>
        <v>#REF!</v>
      </c>
      <c r="F103" t="e">
        <f t="shared" si="11"/>
        <v>#REF!</v>
      </c>
    </row>
    <row r="104" spans="1:6" x14ac:dyDescent="0.25">
      <c r="A104">
        <f t="shared" si="13"/>
        <v>102</v>
      </c>
      <c r="B104" s="4" t="e">
        <f t="shared" si="9"/>
        <v>#REF!</v>
      </c>
      <c r="C104" t="e">
        <f t="shared" si="10"/>
        <v>#REF!</v>
      </c>
      <c r="D104" t="e">
        <f t="shared" si="7"/>
        <v>#REF!</v>
      </c>
      <c r="E104" t="e">
        <f t="shared" si="8"/>
        <v>#REF!</v>
      </c>
      <c r="F104" t="e">
        <f t="shared" si="11"/>
        <v>#REF!</v>
      </c>
    </row>
    <row r="105" spans="1:6" x14ac:dyDescent="0.25">
      <c r="A105">
        <f t="shared" si="13"/>
        <v>103</v>
      </c>
      <c r="B105" s="4" t="e">
        <f t="shared" si="9"/>
        <v>#REF!</v>
      </c>
      <c r="C105" t="e">
        <f t="shared" si="10"/>
        <v>#REF!</v>
      </c>
      <c r="D105" t="e">
        <f t="shared" si="7"/>
        <v>#REF!</v>
      </c>
      <c r="E105" t="e">
        <f t="shared" si="8"/>
        <v>#REF!</v>
      </c>
      <c r="F105" t="e">
        <f t="shared" si="11"/>
        <v>#REF!</v>
      </c>
    </row>
    <row r="106" spans="1:6" x14ac:dyDescent="0.25">
      <c r="A106">
        <f t="shared" si="13"/>
        <v>104</v>
      </c>
      <c r="B106" s="4" t="e">
        <f t="shared" si="9"/>
        <v>#REF!</v>
      </c>
      <c r="C106" t="e">
        <f t="shared" si="10"/>
        <v>#REF!</v>
      </c>
      <c r="D106" t="e">
        <f t="shared" si="7"/>
        <v>#REF!</v>
      </c>
      <c r="E106" t="e">
        <f t="shared" si="8"/>
        <v>#REF!</v>
      </c>
      <c r="F106" t="e">
        <f t="shared" si="11"/>
        <v>#REF!</v>
      </c>
    </row>
    <row r="107" spans="1:6" x14ac:dyDescent="0.25">
      <c r="A107">
        <f t="shared" si="13"/>
        <v>105</v>
      </c>
      <c r="B107" s="4" t="e">
        <f t="shared" si="9"/>
        <v>#REF!</v>
      </c>
      <c r="C107" t="e">
        <f t="shared" si="10"/>
        <v>#REF!</v>
      </c>
      <c r="D107" t="e">
        <f t="shared" si="7"/>
        <v>#REF!</v>
      </c>
      <c r="E107" t="e">
        <f t="shared" si="8"/>
        <v>#REF!</v>
      </c>
      <c r="F107" t="e">
        <f t="shared" si="11"/>
        <v>#REF!</v>
      </c>
    </row>
    <row r="108" spans="1:6" x14ac:dyDescent="0.25">
      <c r="A108">
        <f t="shared" si="13"/>
        <v>106</v>
      </c>
      <c r="B108" s="4" t="e">
        <f t="shared" si="9"/>
        <v>#REF!</v>
      </c>
      <c r="C108" t="e">
        <f t="shared" si="10"/>
        <v>#REF!</v>
      </c>
      <c r="D108" t="e">
        <f t="shared" si="7"/>
        <v>#REF!</v>
      </c>
      <c r="E108" t="e">
        <f t="shared" si="8"/>
        <v>#REF!</v>
      </c>
      <c r="F108" t="e">
        <f t="shared" si="11"/>
        <v>#REF!</v>
      </c>
    </row>
    <row r="109" spans="1:6" x14ac:dyDescent="0.25">
      <c r="A109">
        <f t="shared" si="13"/>
        <v>107</v>
      </c>
      <c r="B109" s="4" t="e">
        <f t="shared" si="9"/>
        <v>#REF!</v>
      </c>
      <c r="C109" t="e">
        <f t="shared" si="10"/>
        <v>#REF!</v>
      </c>
      <c r="D109" t="e">
        <f t="shared" si="7"/>
        <v>#REF!</v>
      </c>
      <c r="E109" t="e">
        <f t="shared" si="8"/>
        <v>#REF!</v>
      </c>
      <c r="F109" t="e">
        <f t="shared" si="11"/>
        <v>#REF!</v>
      </c>
    </row>
    <row r="110" spans="1:6" x14ac:dyDescent="0.25">
      <c r="A110">
        <f t="shared" si="13"/>
        <v>108</v>
      </c>
      <c r="B110" s="4" t="e">
        <f t="shared" si="9"/>
        <v>#REF!</v>
      </c>
      <c r="C110" t="e">
        <f t="shared" si="10"/>
        <v>#REF!</v>
      </c>
      <c r="D110" t="e">
        <f t="shared" si="7"/>
        <v>#REF!</v>
      </c>
      <c r="E110" t="e">
        <f t="shared" si="8"/>
        <v>#REF!</v>
      </c>
      <c r="F110" t="e">
        <f t="shared" si="11"/>
        <v>#REF!</v>
      </c>
    </row>
    <row r="111" spans="1:6" x14ac:dyDescent="0.25">
      <c r="A111">
        <f t="shared" si="13"/>
        <v>109</v>
      </c>
      <c r="B111" s="4" t="e">
        <f t="shared" si="9"/>
        <v>#REF!</v>
      </c>
      <c r="C111" t="e">
        <f t="shared" si="10"/>
        <v>#REF!</v>
      </c>
      <c r="D111" t="e">
        <f t="shared" si="7"/>
        <v>#REF!</v>
      </c>
      <c r="E111" t="e">
        <f t="shared" si="8"/>
        <v>#REF!</v>
      </c>
      <c r="F111" t="e">
        <f t="shared" si="11"/>
        <v>#REF!</v>
      </c>
    </row>
    <row r="112" spans="1:6" x14ac:dyDescent="0.25">
      <c r="A112">
        <f t="shared" si="13"/>
        <v>110</v>
      </c>
      <c r="B112" s="4" t="e">
        <f t="shared" si="9"/>
        <v>#REF!</v>
      </c>
      <c r="C112" t="e">
        <f t="shared" si="10"/>
        <v>#REF!</v>
      </c>
      <c r="D112" t="e">
        <f t="shared" si="7"/>
        <v>#REF!</v>
      </c>
      <c r="E112" t="e">
        <f t="shared" si="8"/>
        <v>#REF!</v>
      </c>
      <c r="F112" t="e">
        <f t="shared" si="11"/>
        <v>#REF!</v>
      </c>
    </row>
    <row r="113" spans="1:6" x14ac:dyDescent="0.25">
      <c r="A113">
        <f t="shared" si="13"/>
        <v>111</v>
      </c>
      <c r="B113" s="4" t="e">
        <f t="shared" si="9"/>
        <v>#REF!</v>
      </c>
      <c r="C113" t="e">
        <f t="shared" si="10"/>
        <v>#REF!</v>
      </c>
      <c r="D113" t="e">
        <f t="shared" si="7"/>
        <v>#REF!</v>
      </c>
      <c r="E113" t="e">
        <f t="shared" si="8"/>
        <v>#REF!</v>
      </c>
      <c r="F113" t="e">
        <f t="shared" si="11"/>
        <v>#REF!</v>
      </c>
    </row>
    <row r="114" spans="1:6" x14ac:dyDescent="0.25">
      <c r="A114">
        <f t="shared" si="13"/>
        <v>112</v>
      </c>
      <c r="B114" s="4" t="e">
        <f t="shared" si="9"/>
        <v>#REF!</v>
      </c>
      <c r="C114" t="e">
        <f t="shared" si="10"/>
        <v>#REF!</v>
      </c>
      <c r="D114" t="e">
        <f t="shared" si="7"/>
        <v>#REF!</v>
      </c>
      <c r="E114" t="e">
        <f t="shared" si="8"/>
        <v>#REF!</v>
      </c>
      <c r="F114" t="e">
        <f t="shared" si="11"/>
        <v>#REF!</v>
      </c>
    </row>
    <row r="115" spans="1:6" x14ac:dyDescent="0.25">
      <c r="A115">
        <f t="shared" si="13"/>
        <v>113</v>
      </c>
      <c r="B115" s="4" t="e">
        <f t="shared" si="9"/>
        <v>#REF!</v>
      </c>
      <c r="C115" t="e">
        <f t="shared" si="10"/>
        <v>#REF!</v>
      </c>
      <c r="D115" t="e">
        <f t="shared" si="7"/>
        <v>#REF!</v>
      </c>
      <c r="E115" t="e">
        <f t="shared" si="8"/>
        <v>#REF!</v>
      </c>
      <c r="F115" t="e">
        <f t="shared" si="11"/>
        <v>#REF!</v>
      </c>
    </row>
    <row r="116" spans="1:6" x14ac:dyDescent="0.25">
      <c r="A116">
        <f t="shared" si="13"/>
        <v>114</v>
      </c>
      <c r="B116" s="4" t="e">
        <f t="shared" si="9"/>
        <v>#REF!</v>
      </c>
      <c r="C116" t="e">
        <f t="shared" si="10"/>
        <v>#REF!</v>
      </c>
      <c r="D116" t="e">
        <f t="shared" si="7"/>
        <v>#REF!</v>
      </c>
      <c r="E116" t="e">
        <f t="shared" si="8"/>
        <v>#REF!</v>
      </c>
      <c r="F116" t="e">
        <f t="shared" si="11"/>
        <v>#REF!</v>
      </c>
    </row>
    <row r="117" spans="1:6" x14ac:dyDescent="0.25">
      <c r="A117">
        <f t="shared" si="13"/>
        <v>115</v>
      </c>
      <c r="B117" s="4" t="e">
        <f t="shared" si="9"/>
        <v>#REF!</v>
      </c>
      <c r="C117" t="e">
        <f t="shared" si="10"/>
        <v>#REF!</v>
      </c>
      <c r="D117" t="e">
        <f t="shared" si="7"/>
        <v>#REF!</v>
      </c>
      <c r="E117" t="e">
        <f t="shared" si="8"/>
        <v>#REF!</v>
      </c>
      <c r="F117" t="e">
        <f t="shared" si="11"/>
        <v>#REF!</v>
      </c>
    </row>
    <row r="118" spans="1:6" x14ac:dyDescent="0.25">
      <c r="A118">
        <f t="shared" si="13"/>
        <v>116</v>
      </c>
      <c r="B118" s="4" t="e">
        <f t="shared" si="9"/>
        <v>#REF!</v>
      </c>
      <c r="C118" t="e">
        <f t="shared" si="10"/>
        <v>#REF!</v>
      </c>
      <c r="D118" t="e">
        <f t="shared" si="7"/>
        <v>#REF!</v>
      </c>
      <c r="E118" t="e">
        <f t="shared" si="8"/>
        <v>#REF!</v>
      </c>
      <c r="F118" t="e">
        <f t="shared" si="11"/>
        <v>#REF!</v>
      </c>
    </row>
    <row r="119" spans="1:6" x14ac:dyDescent="0.25">
      <c r="A119">
        <f t="shared" si="13"/>
        <v>117</v>
      </c>
      <c r="B119" s="4" t="e">
        <f t="shared" si="9"/>
        <v>#REF!</v>
      </c>
      <c r="C119" t="e">
        <f t="shared" si="10"/>
        <v>#REF!</v>
      </c>
      <c r="D119" t="e">
        <f t="shared" si="7"/>
        <v>#REF!</v>
      </c>
      <c r="E119" t="e">
        <f t="shared" si="8"/>
        <v>#REF!</v>
      </c>
      <c r="F119" t="e">
        <f t="shared" si="11"/>
        <v>#REF!</v>
      </c>
    </row>
    <row r="120" spans="1:6" x14ac:dyDescent="0.25">
      <c r="A120">
        <f t="shared" si="13"/>
        <v>118</v>
      </c>
      <c r="B120" s="4" t="e">
        <f t="shared" si="9"/>
        <v>#REF!</v>
      </c>
      <c r="C120" t="e">
        <f t="shared" si="10"/>
        <v>#REF!</v>
      </c>
      <c r="D120" t="e">
        <f t="shared" si="7"/>
        <v>#REF!</v>
      </c>
      <c r="E120" t="e">
        <f t="shared" si="8"/>
        <v>#REF!</v>
      </c>
      <c r="F120" t="e">
        <f t="shared" si="11"/>
        <v>#REF!</v>
      </c>
    </row>
    <row r="121" spans="1:6" x14ac:dyDescent="0.25">
      <c r="A121">
        <f t="shared" si="13"/>
        <v>119</v>
      </c>
      <c r="B121" s="4" t="e">
        <f t="shared" si="9"/>
        <v>#REF!</v>
      </c>
      <c r="C121" t="e">
        <f t="shared" si="10"/>
        <v>#REF!</v>
      </c>
      <c r="D121" t="e">
        <f t="shared" si="7"/>
        <v>#REF!</v>
      </c>
      <c r="E121" t="e">
        <f t="shared" si="8"/>
        <v>#REF!</v>
      </c>
      <c r="F121" t="e">
        <f t="shared" si="11"/>
        <v>#REF!</v>
      </c>
    </row>
    <row r="122" spans="1:6" x14ac:dyDescent="0.25">
      <c r="A122">
        <f t="shared" si="13"/>
        <v>120</v>
      </c>
      <c r="B122" s="4" t="e">
        <f t="shared" si="9"/>
        <v>#REF!</v>
      </c>
      <c r="C122" t="e">
        <f t="shared" si="10"/>
        <v>#REF!</v>
      </c>
      <c r="D122" t="e">
        <f t="shared" si="7"/>
        <v>#REF!</v>
      </c>
      <c r="E122" t="e">
        <f t="shared" si="8"/>
        <v>#REF!</v>
      </c>
      <c r="F122" t="e">
        <f t="shared" si="11"/>
        <v>#REF!</v>
      </c>
    </row>
    <row r="123" spans="1:6" x14ac:dyDescent="0.25">
      <c r="A123">
        <f t="shared" si="13"/>
        <v>121</v>
      </c>
      <c r="B123" s="4" t="e">
        <f t="shared" si="9"/>
        <v>#REF!</v>
      </c>
      <c r="C123" t="e">
        <f t="shared" si="10"/>
        <v>#REF!</v>
      </c>
      <c r="D123" t="e">
        <f t="shared" si="7"/>
        <v>#REF!</v>
      </c>
      <c r="E123" t="e">
        <f t="shared" si="8"/>
        <v>#REF!</v>
      </c>
      <c r="F123" t="e">
        <f t="shared" si="11"/>
        <v>#REF!</v>
      </c>
    </row>
    <row r="124" spans="1:6" x14ac:dyDescent="0.25">
      <c r="A124">
        <f t="shared" si="13"/>
        <v>122</v>
      </c>
      <c r="B124" s="4" t="e">
        <f t="shared" si="9"/>
        <v>#REF!</v>
      </c>
      <c r="C124" t="e">
        <f t="shared" si="10"/>
        <v>#REF!</v>
      </c>
      <c r="D124" t="e">
        <f t="shared" si="7"/>
        <v>#REF!</v>
      </c>
      <c r="E124" t="e">
        <f t="shared" si="8"/>
        <v>#REF!</v>
      </c>
      <c r="F124" t="e">
        <f t="shared" si="11"/>
        <v>#REF!</v>
      </c>
    </row>
    <row r="125" spans="1:6" x14ac:dyDescent="0.25">
      <c r="A125">
        <f t="shared" si="13"/>
        <v>123</v>
      </c>
      <c r="B125" s="4" t="e">
        <f t="shared" si="9"/>
        <v>#REF!</v>
      </c>
      <c r="C125" t="e">
        <f t="shared" si="10"/>
        <v>#REF!</v>
      </c>
      <c r="D125" t="e">
        <f t="shared" si="7"/>
        <v>#REF!</v>
      </c>
      <c r="E125" t="e">
        <f t="shared" si="8"/>
        <v>#REF!</v>
      </c>
      <c r="F125" t="e">
        <f t="shared" si="11"/>
        <v>#REF!</v>
      </c>
    </row>
    <row r="126" spans="1:6" x14ac:dyDescent="0.25">
      <c r="A126">
        <f t="shared" si="13"/>
        <v>124</v>
      </c>
      <c r="B126" s="4" t="e">
        <f t="shared" si="9"/>
        <v>#REF!</v>
      </c>
      <c r="C126" t="e">
        <f t="shared" si="10"/>
        <v>#REF!</v>
      </c>
      <c r="D126" t="e">
        <f t="shared" si="7"/>
        <v>#REF!</v>
      </c>
      <c r="E126" t="e">
        <f t="shared" si="8"/>
        <v>#REF!</v>
      </c>
      <c r="F126" t="e">
        <f t="shared" si="11"/>
        <v>#REF!</v>
      </c>
    </row>
    <row r="127" spans="1:6" x14ac:dyDescent="0.25">
      <c r="A127">
        <f t="shared" si="13"/>
        <v>125</v>
      </c>
      <c r="B127" s="4" t="e">
        <f t="shared" si="9"/>
        <v>#REF!</v>
      </c>
      <c r="C127" t="e">
        <f t="shared" si="10"/>
        <v>#REF!</v>
      </c>
      <c r="D127" t="e">
        <f t="shared" si="7"/>
        <v>#REF!</v>
      </c>
      <c r="E127" t="e">
        <f t="shared" si="8"/>
        <v>#REF!</v>
      </c>
      <c r="F127" t="e">
        <f t="shared" si="11"/>
        <v>#REF!</v>
      </c>
    </row>
    <row r="128" spans="1:6" x14ac:dyDescent="0.25">
      <c r="A128">
        <f t="shared" si="13"/>
        <v>126</v>
      </c>
      <c r="B128" s="4" t="e">
        <f t="shared" si="9"/>
        <v>#REF!</v>
      </c>
      <c r="C128" t="e">
        <f t="shared" si="10"/>
        <v>#REF!</v>
      </c>
      <c r="D128" t="e">
        <f t="shared" si="7"/>
        <v>#REF!</v>
      </c>
      <c r="E128" t="e">
        <f t="shared" si="8"/>
        <v>#REF!</v>
      </c>
      <c r="F128" t="e">
        <f t="shared" si="11"/>
        <v>#REF!</v>
      </c>
    </row>
    <row r="129" spans="1:6" x14ac:dyDescent="0.25">
      <c r="A129">
        <f t="shared" si="13"/>
        <v>127</v>
      </c>
      <c r="B129" s="4" t="e">
        <f t="shared" si="9"/>
        <v>#REF!</v>
      </c>
      <c r="C129" t="e">
        <f t="shared" si="10"/>
        <v>#REF!</v>
      </c>
      <c r="D129" t="e">
        <f t="shared" si="7"/>
        <v>#REF!</v>
      </c>
      <c r="E129" t="e">
        <f t="shared" si="8"/>
        <v>#REF!</v>
      </c>
      <c r="F129" t="e">
        <f t="shared" si="11"/>
        <v>#REF!</v>
      </c>
    </row>
    <row r="130" spans="1:6" x14ac:dyDescent="0.25">
      <c r="A130">
        <f t="shared" si="13"/>
        <v>128</v>
      </c>
      <c r="B130" s="4" t="e">
        <f t="shared" si="9"/>
        <v>#REF!</v>
      </c>
      <c r="C130" t="e">
        <f t="shared" si="10"/>
        <v>#REF!</v>
      </c>
      <c r="D130" t="e">
        <f t="shared" si="7"/>
        <v>#REF!</v>
      </c>
      <c r="E130" t="e">
        <f t="shared" si="8"/>
        <v>#REF!</v>
      </c>
      <c r="F130" t="e">
        <f t="shared" si="11"/>
        <v>#REF!</v>
      </c>
    </row>
    <row r="131" spans="1:6" x14ac:dyDescent="0.25">
      <c r="A131">
        <f t="shared" si="13"/>
        <v>129</v>
      </c>
      <c r="B131" s="4" t="e">
        <f t="shared" si="9"/>
        <v>#REF!</v>
      </c>
      <c r="C131" t="e">
        <f t="shared" si="10"/>
        <v>#REF!</v>
      </c>
      <c r="D131" t="e">
        <f t="shared" ref="D131:D194" si="14">YEAR(B131)</f>
        <v>#REF!</v>
      </c>
      <c r="E131" t="e">
        <f t="shared" ref="E131:E194" si="15">VLOOKUP(D131,$J$2:$K$78,2,FALSE)</f>
        <v>#REF!</v>
      </c>
      <c r="F131" t="e">
        <f t="shared" si="11"/>
        <v>#REF!</v>
      </c>
    </row>
    <row r="132" spans="1:6" x14ac:dyDescent="0.25">
      <c r="A132">
        <f t="shared" si="13"/>
        <v>130</v>
      </c>
      <c r="B132" s="4" t="e">
        <f t="shared" ref="B132:B195" si="16">EOMONTH($B$2,A132)</f>
        <v>#REF!</v>
      </c>
      <c r="C132" t="e">
        <f t="shared" ref="C132:C195" si="17">B132-B131</f>
        <v>#REF!</v>
      </c>
      <c r="D132" t="e">
        <f t="shared" si="14"/>
        <v>#REF!</v>
      </c>
      <c r="E132" t="e">
        <f t="shared" si="15"/>
        <v>#REF!</v>
      </c>
      <c r="F132" t="e">
        <f t="shared" ref="F132:F195" si="18">C132/E132</f>
        <v>#REF!</v>
      </c>
    </row>
    <row r="133" spans="1:6" x14ac:dyDescent="0.25">
      <c r="A133">
        <f t="shared" ref="A133:A196" si="19">A132+1</f>
        <v>131</v>
      </c>
      <c r="B133" s="4" t="e">
        <f t="shared" si="16"/>
        <v>#REF!</v>
      </c>
      <c r="C133" t="e">
        <f t="shared" si="17"/>
        <v>#REF!</v>
      </c>
      <c r="D133" t="e">
        <f t="shared" si="14"/>
        <v>#REF!</v>
      </c>
      <c r="E133" t="e">
        <f t="shared" si="15"/>
        <v>#REF!</v>
      </c>
      <c r="F133" t="e">
        <f t="shared" si="18"/>
        <v>#REF!</v>
      </c>
    </row>
    <row r="134" spans="1:6" x14ac:dyDescent="0.25">
      <c r="A134">
        <f t="shared" si="19"/>
        <v>132</v>
      </c>
      <c r="B134" s="4" t="e">
        <f t="shared" si="16"/>
        <v>#REF!</v>
      </c>
      <c r="C134" t="e">
        <f t="shared" si="17"/>
        <v>#REF!</v>
      </c>
      <c r="D134" t="e">
        <f t="shared" si="14"/>
        <v>#REF!</v>
      </c>
      <c r="E134" t="e">
        <f t="shared" si="15"/>
        <v>#REF!</v>
      </c>
      <c r="F134" t="e">
        <f t="shared" si="18"/>
        <v>#REF!</v>
      </c>
    </row>
    <row r="135" spans="1:6" x14ac:dyDescent="0.25">
      <c r="A135">
        <f t="shared" si="19"/>
        <v>133</v>
      </c>
      <c r="B135" s="4" t="e">
        <f t="shared" si="16"/>
        <v>#REF!</v>
      </c>
      <c r="C135" t="e">
        <f t="shared" si="17"/>
        <v>#REF!</v>
      </c>
      <c r="D135" t="e">
        <f t="shared" si="14"/>
        <v>#REF!</v>
      </c>
      <c r="E135" t="e">
        <f t="shared" si="15"/>
        <v>#REF!</v>
      </c>
      <c r="F135" t="e">
        <f t="shared" si="18"/>
        <v>#REF!</v>
      </c>
    </row>
    <row r="136" spans="1:6" x14ac:dyDescent="0.25">
      <c r="A136">
        <f t="shared" si="19"/>
        <v>134</v>
      </c>
      <c r="B136" s="4" t="e">
        <f t="shared" si="16"/>
        <v>#REF!</v>
      </c>
      <c r="C136" t="e">
        <f t="shared" si="17"/>
        <v>#REF!</v>
      </c>
      <c r="D136" t="e">
        <f t="shared" si="14"/>
        <v>#REF!</v>
      </c>
      <c r="E136" t="e">
        <f t="shared" si="15"/>
        <v>#REF!</v>
      </c>
      <c r="F136" t="e">
        <f t="shared" si="18"/>
        <v>#REF!</v>
      </c>
    </row>
    <row r="137" spans="1:6" x14ac:dyDescent="0.25">
      <c r="A137">
        <f t="shared" si="19"/>
        <v>135</v>
      </c>
      <c r="B137" s="4" t="e">
        <f t="shared" si="16"/>
        <v>#REF!</v>
      </c>
      <c r="C137" t="e">
        <f t="shared" si="17"/>
        <v>#REF!</v>
      </c>
      <c r="D137" t="e">
        <f t="shared" si="14"/>
        <v>#REF!</v>
      </c>
      <c r="E137" t="e">
        <f t="shared" si="15"/>
        <v>#REF!</v>
      </c>
      <c r="F137" t="e">
        <f t="shared" si="18"/>
        <v>#REF!</v>
      </c>
    </row>
    <row r="138" spans="1:6" x14ac:dyDescent="0.25">
      <c r="A138">
        <f t="shared" si="19"/>
        <v>136</v>
      </c>
      <c r="B138" s="4" t="e">
        <f t="shared" si="16"/>
        <v>#REF!</v>
      </c>
      <c r="C138" t="e">
        <f t="shared" si="17"/>
        <v>#REF!</v>
      </c>
      <c r="D138" t="e">
        <f t="shared" si="14"/>
        <v>#REF!</v>
      </c>
      <c r="E138" t="e">
        <f t="shared" si="15"/>
        <v>#REF!</v>
      </c>
      <c r="F138" t="e">
        <f t="shared" si="18"/>
        <v>#REF!</v>
      </c>
    </row>
    <row r="139" spans="1:6" x14ac:dyDescent="0.25">
      <c r="A139">
        <f t="shared" si="19"/>
        <v>137</v>
      </c>
      <c r="B139" s="4" t="e">
        <f t="shared" si="16"/>
        <v>#REF!</v>
      </c>
      <c r="C139" t="e">
        <f t="shared" si="17"/>
        <v>#REF!</v>
      </c>
      <c r="D139" t="e">
        <f t="shared" si="14"/>
        <v>#REF!</v>
      </c>
      <c r="E139" t="e">
        <f t="shared" si="15"/>
        <v>#REF!</v>
      </c>
      <c r="F139" t="e">
        <f t="shared" si="18"/>
        <v>#REF!</v>
      </c>
    </row>
    <row r="140" spans="1:6" x14ac:dyDescent="0.25">
      <c r="A140">
        <f t="shared" si="19"/>
        <v>138</v>
      </c>
      <c r="B140" s="4" t="e">
        <f t="shared" si="16"/>
        <v>#REF!</v>
      </c>
      <c r="C140" t="e">
        <f t="shared" si="17"/>
        <v>#REF!</v>
      </c>
      <c r="D140" t="e">
        <f t="shared" si="14"/>
        <v>#REF!</v>
      </c>
      <c r="E140" t="e">
        <f t="shared" si="15"/>
        <v>#REF!</v>
      </c>
      <c r="F140" t="e">
        <f t="shared" si="18"/>
        <v>#REF!</v>
      </c>
    </row>
    <row r="141" spans="1:6" x14ac:dyDescent="0.25">
      <c r="A141">
        <f t="shared" si="19"/>
        <v>139</v>
      </c>
      <c r="B141" s="4" t="e">
        <f t="shared" si="16"/>
        <v>#REF!</v>
      </c>
      <c r="C141" t="e">
        <f t="shared" si="17"/>
        <v>#REF!</v>
      </c>
      <c r="D141" t="e">
        <f t="shared" si="14"/>
        <v>#REF!</v>
      </c>
      <c r="E141" t="e">
        <f t="shared" si="15"/>
        <v>#REF!</v>
      </c>
      <c r="F141" t="e">
        <f t="shared" si="18"/>
        <v>#REF!</v>
      </c>
    </row>
    <row r="142" spans="1:6" x14ac:dyDescent="0.25">
      <c r="A142">
        <f t="shared" si="19"/>
        <v>140</v>
      </c>
      <c r="B142" s="4" t="e">
        <f t="shared" si="16"/>
        <v>#REF!</v>
      </c>
      <c r="C142" t="e">
        <f t="shared" si="17"/>
        <v>#REF!</v>
      </c>
      <c r="D142" t="e">
        <f t="shared" si="14"/>
        <v>#REF!</v>
      </c>
      <c r="E142" t="e">
        <f t="shared" si="15"/>
        <v>#REF!</v>
      </c>
      <c r="F142" t="e">
        <f t="shared" si="18"/>
        <v>#REF!</v>
      </c>
    </row>
    <row r="143" spans="1:6" x14ac:dyDescent="0.25">
      <c r="A143">
        <f t="shared" si="19"/>
        <v>141</v>
      </c>
      <c r="B143" s="4" t="e">
        <f t="shared" si="16"/>
        <v>#REF!</v>
      </c>
      <c r="C143" t="e">
        <f t="shared" si="17"/>
        <v>#REF!</v>
      </c>
      <c r="D143" t="e">
        <f t="shared" si="14"/>
        <v>#REF!</v>
      </c>
      <c r="E143" t="e">
        <f t="shared" si="15"/>
        <v>#REF!</v>
      </c>
      <c r="F143" t="e">
        <f t="shared" si="18"/>
        <v>#REF!</v>
      </c>
    </row>
    <row r="144" spans="1:6" x14ac:dyDescent="0.25">
      <c r="A144">
        <f t="shared" si="19"/>
        <v>142</v>
      </c>
      <c r="B144" s="4" t="e">
        <f t="shared" si="16"/>
        <v>#REF!</v>
      </c>
      <c r="C144" t="e">
        <f t="shared" si="17"/>
        <v>#REF!</v>
      </c>
      <c r="D144" t="e">
        <f t="shared" si="14"/>
        <v>#REF!</v>
      </c>
      <c r="E144" t="e">
        <f t="shared" si="15"/>
        <v>#REF!</v>
      </c>
      <c r="F144" t="e">
        <f t="shared" si="18"/>
        <v>#REF!</v>
      </c>
    </row>
    <row r="145" spans="1:6" x14ac:dyDescent="0.25">
      <c r="A145">
        <f t="shared" si="19"/>
        <v>143</v>
      </c>
      <c r="B145" s="4" t="e">
        <f t="shared" si="16"/>
        <v>#REF!</v>
      </c>
      <c r="C145" t="e">
        <f t="shared" si="17"/>
        <v>#REF!</v>
      </c>
      <c r="D145" t="e">
        <f t="shared" si="14"/>
        <v>#REF!</v>
      </c>
      <c r="E145" t="e">
        <f t="shared" si="15"/>
        <v>#REF!</v>
      </c>
      <c r="F145" t="e">
        <f t="shared" si="18"/>
        <v>#REF!</v>
      </c>
    </row>
    <row r="146" spans="1:6" x14ac:dyDescent="0.25">
      <c r="A146">
        <f t="shared" si="19"/>
        <v>144</v>
      </c>
      <c r="B146" s="4" t="e">
        <f t="shared" si="16"/>
        <v>#REF!</v>
      </c>
      <c r="C146" t="e">
        <f t="shared" si="17"/>
        <v>#REF!</v>
      </c>
      <c r="D146" t="e">
        <f t="shared" si="14"/>
        <v>#REF!</v>
      </c>
      <c r="E146" t="e">
        <f t="shared" si="15"/>
        <v>#REF!</v>
      </c>
      <c r="F146" t="e">
        <f t="shared" si="18"/>
        <v>#REF!</v>
      </c>
    </row>
    <row r="147" spans="1:6" x14ac:dyDescent="0.25">
      <c r="A147">
        <f t="shared" si="19"/>
        <v>145</v>
      </c>
      <c r="B147" s="4" t="e">
        <f t="shared" si="16"/>
        <v>#REF!</v>
      </c>
      <c r="C147" t="e">
        <f t="shared" si="17"/>
        <v>#REF!</v>
      </c>
      <c r="D147" t="e">
        <f t="shared" si="14"/>
        <v>#REF!</v>
      </c>
      <c r="E147" t="e">
        <f t="shared" si="15"/>
        <v>#REF!</v>
      </c>
      <c r="F147" t="e">
        <f t="shared" si="18"/>
        <v>#REF!</v>
      </c>
    </row>
    <row r="148" spans="1:6" x14ac:dyDescent="0.25">
      <c r="A148">
        <f t="shared" si="19"/>
        <v>146</v>
      </c>
      <c r="B148" s="4" t="e">
        <f t="shared" si="16"/>
        <v>#REF!</v>
      </c>
      <c r="C148" t="e">
        <f t="shared" si="17"/>
        <v>#REF!</v>
      </c>
      <c r="D148" t="e">
        <f t="shared" si="14"/>
        <v>#REF!</v>
      </c>
      <c r="E148" t="e">
        <f t="shared" si="15"/>
        <v>#REF!</v>
      </c>
      <c r="F148" t="e">
        <f t="shared" si="18"/>
        <v>#REF!</v>
      </c>
    </row>
    <row r="149" spans="1:6" x14ac:dyDescent="0.25">
      <c r="A149">
        <f t="shared" si="19"/>
        <v>147</v>
      </c>
      <c r="B149" s="4" t="e">
        <f t="shared" si="16"/>
        <v>#REF!</v>
      </c>
      <c r="C149" t="e">
        <f t="shared" si="17"/>
        <v>#REF!</v>
      </c>
      <c r="D149" t="e">
        <f t="shared" si="14"/>
        <v>#REF!</v>
      </c>
      <c r="E149" t="e">
        <f t="shared" si="15"/>
        <v>#REF!</v>
      </c>
      <c r="F149" t="e">
        <f t="shared" si="18"/>
        <v>#REF!</v>
      </c>
    </row>
    <row r="150" spans="1:6" x14ac:dyDescent="0.25">
      <c r="A150">
        <f t="shared" si="19"/>
        <v>148</v>
      </c>
      <c r="B150" s="4" t="e">
        <f t="shared" si="16"/>
        <v>#REF!</v>
      </c>
      <c r="C150" t="e">
        <f t="shared" si="17"/>
        <v>#REF!</v>
      </c>
      <c r="D150" t="e">
        <f t="shared" si="14"/>
        <v>#REF!</v>
      </c>
      <c r="E150" t="e">
        <f t="shared" si="15"/>
        <v>#REF!</v>
      </c>
      <c r="F150" t="e">
        <f t="shared" si="18"/>
        <v>#REF!</v>
      </c>
    </row>
    <row r="151" spans="1:6" x14ac:dyDescent="0.25">
      <c r="A151">
        <f t="shared" si="19"/>
        <v>149</v>
      </c>
      <c r="B151" s="4" t="e">
        <f t="shared" si="16"/>
        <v>#REF!</v>
      </c>
      <c r="C151" t="e">
        <f t="shared" si="17"/>
        <v>#REF!</v>
      </c>
      <c r="D151" t="e">
        <f t="shared" si="14"/>
        <v>#REF!</v>
      </c>
      <c r="E151" t="e">
        <f t="shared" si="15"/>
        <v>#REF!</v>
      </c>
      <c r="F151" t="e">
        <f t="shared" si="18"/>
        <v>#REF!</v>
      </c>
    </row>
    <row r="152" spans="1:6" x14ac:dyDescent="0.25">
      <c r="A152">
        <f t="shared" si="19"/>
        <v>150</v>
      </c>
      <c r="B152" s="4" t="e">
        <f t="shared" si="16"/>
        <v>#REF!</v>
      </c>
      <c r="C152" t="e">
        <f t="shared" si="17"/>
        <v>#REF!</v>
      </c>
      <c r="D152" t="e">
        <f t="shared" si="14"/>
        <v>#REF!</v>
      </c>
      <c r="E152" t="e">
        <f t="shared" si="15"/>
        <v>#REF!</v>
      </c>
      <c r="F152" t="e">
        <f t="shared" si="18"/>
        <v>#REF!</v>
      </c>
    </row>
    <row r="153" spans="1:6" x14ac:dyDescent="0.25">
      <c r="A153">
        <f t="shared" si="19"/>
        <v>151</v>
      </c>
      <c r="B153" s="4" t="e">
        <f t="shared" si="16"/>
        <v>#REF!</v>
      </c>
      <c r="C153" t="e">
        <f t="shared" si="17"/>
        <v>#REF!</v>
      </c>
      <c r="D153" t="e">
        <f t="shared" si="14"/>
        <v>#REF!</v>
      </c>
      <c r="E153" t="e">
        <f t="shared" si="15"/>
        <v>#REF!</v>
      </c>
      <c r="F153" t="e">
        <f t="shared" si="18"/>
        <v>#REF!</v>
      </c>
    </row>
    <row r="154" spans="1:6" x14ac:dyDescent="0.25">
      <c r="A154">
        <f t="shared" si="19"/>
        <v>152</v>
      </c>
      <c r="B154" s="4" t="e">
        <f t="shared" si="16"/>
        <v>#REF!</v>
      </c>
      <c r="C154" t="e">
        <f t="shared" si="17"/>
        <v>#REF!</v>
      </c>
      <c r="D154" t="e">
        <f t="shared" si="14"/>
        <v>#REF!</v>
      </c>
      <c r="E154" t="e">
        <f t="shared" si="15"/>
        <v>#REF!</v>
      </c>
      <c r="F154" t="e">
        <f t="shared" si="18"/>
        <v>#REF!</v>
      </c>
    </row>
    <row r="155" spans="1:6" x14ac:dyDescent="0.25">
      <c r="A155">
        <f t="shared" si="19"/>
        <v>153</v>
      </c>
      <c r="B155" s="4" t="e">
        <f t="shared" si="16"/>
        <v>#REF!</v>
      </c>
      <c r="C155" t="e">
        <f t="shared" si="17"/>
        <v>#REF!</v>
      </c>
      <c r="D155" t="e">
        <f t="shared" si="14"/>
        <v>#REF!</v>
      </c>
      <c r="E155" t="e">
        <f t="shared" si="15"/>
        <v>#REF!</v>
      </c>
      <c r="F155" t="e">
        <f t="shared" si="18"/>
        <v>#REF!</v>
      </c>
    </row>
    <row r="156" spans="1:6" x14ac:dyDescent="0.25">
      <c r="A156">
        <f t="shared" si="19"/>
        <v>154</v>
      </c>
      <c r="B156" s="4" t="e">
        <f t="shared" si="16"/>
        <v>#REF!</v>
      </c>
      <c r="C156" t="e">
        <f t="shared" si="17"/>
        <v>#REF!</v>
      </c>
      <c r="D156" t="e">
        <f t="shared" si="14"/>
        <v>#REF!</v>
      </c>
      <c r="E156" t="e">
        <f t="shared" si="15"/>
        <v>#REF!</v>
      </c>
      <c r="F156" t="e">
        <f t="shared" si="18"/>
        <v>#REF!</v>
      </c>
    </row>
    <row r="157" spans="1:6" x14ac:dyDescent="0.25">
      <c r="A157">
        <f t="shared" si="19"/>
        <v>155</v>
      </c>
      <c r="B157" s="4" t="e">
        <f t="shared" si="16"/>
        <v>#REF!</v>
      </c>
      <c r="C157" t="e">
        <f t="shared" si="17"/>
        <v>#REF!</v>
      </c>
      <c r="D157" t="e">
        <f t="shared" si="14"/>
        <v>#REF!</v>
      </c>
      <c r="E157" t="e">
        <f t="shared" si="15"/>
        <v>#REF!</v>
      </c>
      <c r="F157" t="e">
        <f t="shared" si="18"/>
        <v>#REF!</v>
      </c>
    </row>
    <row r="158" spans="1:6" x14ac:dyDescent="0.25">
      <c r="A158">
        <f t="shared" si="19"/>
        <v>156</v>
      </c>
      <c r="B158" s="4" t="e">
        <f t="shared" si="16"/>
        <v>#REF!</v>
      </c>
      <c r="C158" t="e">
        <f t="shared" si="17"/>
        <v>#REF!</v>
      </c>
      <c r="D158" t="e">
        <f t="shared" si="14"/>
        <v>#REF!</v>
      </c>
      <c r="E158" t="e">
        <f t="shared" si="15"/>
        <v>#REF!</v>
      </c>
      <c r="F158" t="e">
        <f t="shared" si="18"/>
        <v>#REF!</v>
      </c>
    </row>
    <row r="159" spans="1:6" x14ac:dyDescent="0.25">
      <c r="A159">
        <f t="shared" si="19"/>
        <v>157</v>
      </c>
      <c r="B159" s="4" t="e">
        <f t="shared" si="16"/>
        <v>#REF!</v>
      </c>
      <c r="C159" t="e">
        <f t="shared" si="17"/>
        <v>#REF!</v>
      </c>
      <c r="D159" t="e">
        <f t="shared" si="14"/>
        <v>#REF!</v>
      </c>
      <c r="E159" t="e">
        <f t="shared" si="15"/>
        <v>#REF!</v>
      </c>
      <c r="F159" t="e">
        <f t="shared" si="18"/>
        <v>#REF!</v>
      </c>
    </row>
    <row r="160" spans="1:6" x14ac:dyDescent="0.25">
      <c r="A160">
        <f t="shared" si="19"/>
        <v>158</v>
      </c>
      <c r="B160" s="4" t="e">
        <f t="shared" si="16"/>
        <v>#REF!</v>
      </c>
      <c r="C160" t="e">
        <f t="shared" si="17"/>
        <v>#REF!</v>
      </c>
      <c r="D160" t="e">
        <f t="shared" si="14"/>
        <v>#REF!</v>
      </c>
      <c r="E160" t="e">
        <f t="shared" si="15"/>
        <v>#REF!</v>
      </c>
      <c r="F160" t="e">
        <f t="shared" si="18"/>
        <v>#REF!</v>
      </c>
    </row>
    <row r="161" spans="1:6" x14ac:dyDescent="0.25">
      <c r="A161">
        <f t="shared" si="19"/>
        <v>159</v>
      </c>
      <c r="B161" s="4" t="e">
        <f t="shared" si="16"/>
        <v>#REF!</v>
      </c>
      <c r="C161" t="e">
        <f t="shared" si="17"/>
        <v>#REF!</v>
      </c>
      <c r="D161" t="e">
        <f t="shared" si="14"/>
        <v>#REF!</v>
      </c>
      <c r="E161" t="e">
        <f t="shared" si="15"/>
        <v>#REF!</v>
      </c>
      <c r="F161" t="e">
        <f t="shared" si="18"/>
        <v>#REF!</v>
      </c>
    </row>
    <row r="162" spans="1:6" x14ac:dyDescent="0.25">
      <c r="A162">
        <f t="shared" si="19"/>
        <v>160</v>
      </c>
      <c r="B162" s="4" t="e">
        <f t="shared" si="16"/>
        <v>#REF!</v>
      </c>
      <c r="C162" t="e">
        <f t="shared" si="17"/>
        <v>#REF!</v>
      </c>
      <c r="D162" t="e">
        <f t="shared" si="14"/>
        <v>#REF!</v>
      </c>
      <c r="E162" t="e">
        <f t="shared" si="15"/>
        <v>#REF!</v>
      </c>
      <c r="F162" t="e">
        <f t="shared" si="18"/>
        <v>#REF!</v>
      </c>
    </row>
    <row r="163" spans="1:6" x14ac:dyDescent="0.25">
      <c r="A163">
        <f t="shared" si="19"/>
        <v>161</v>
      </c>
      <c r="B163" s="4" t="e">
        <f t="shared" si="16"/>
        <v>#REF!</v>
      </c>
      <c r="C163" t="e">
        <f t="shared" si="17"/>
        <v>#REF!</v>
      </c>
      <c r="D163" t="e">
        <f t="shared" si="14"/>
        <v>#REF!</v>
      </c>
      <c r="E163" t="e">
        <f t="shared" si="15"/>
        <v>#REF!</v>
      </c>
      <c r="F163" t="e">
        <f t="shared" si="18"/>
        <v>#REF!</v>
      </c>
    </row>
    <row r="164" spans="1:6" x14ac:dyDescent="0.25">
      <c r="A164">
        <f t="shared" si="19"/>
        <v>162</v>
      </c>
      <c r="B164" s="4" t="e">
        <f t="shared" si="16"/>
        <v>#REF!</v>
      </c>
      <c r="C164" t="e">
        <f t="shared" si="17"/>
        <v>#REF!</v>
      </c>
      <c r="D164" t="e">
        <f t="shared" si="14"/>
        <v>#REF!</v>
      </c>
      <c r="E164" t="e">
        <f t="shared" si="15"/>
        <v>#REF!</v>
      </c>
      <c r="F164" t="e">
        <f t="shared" si="18"/>
        <v>#REF!</v>
      </c>
    </row>
    <row r="165" spans="1:6" x14ac:dyDescent="0.25">
      <c r="A165">
        <f t="shared" si="19"/>
        <v>163</v>
      </c>
      <c r="B165" s="4" t="e">
        <f t="shared" si="16"/>
        <v>#REF!</v>
      </c>
      <c r="C165" t="e">
        <f t="shared" si="17"/>
        <v>#REF!</v>
      </c>
      <c r="D165" t="e">
        <f t="shared" si="14"/>
        <v>#REF!</v>
      </c>
      <c r="E165" t="e">
        <f t="shared" si="15"/>
        <v>#REF!</v>
      </c>
      <c r="F165" t="e">
        <f t="shared" si="18"/>
        <v>#REF!</v>
      </c>
    </row>
    <row r="166" spans="1:6" x14ac:dyDescent="0.25">
      <c r="A166">
        <f t="shared" si="19"/>
        <v>164</v>
      </c>
      <c r="B166" s="4" t="e">
        <f t="shared" si="16"/>
        <v>#REF!</v>
      </c>
      <c r="C166" t="e">
        <f t="shared" si="17"/>
        <v>#REF!</v>
      </c>
      <c r="D166" t="e">
        <f t="shared" si="14"/>
        <v>#REF!</v>
      </c>
      <c r="E166" t="e">
        <f t="shared" si="15"/>
        <v>#REF!</v>
      </c>
      <c r="F166" t="e">
        <f t="shared" si="18"/>
        <v>#REF!</v>
      </c>
    </row>
    <row r="167" spans="1:6" x14ac:dyDescent="0.25">
      <c r="A167">
        <f t="shared" si="19"/>
        <v>165</v>
      </c>
      <c r="B167" s="4" t="e">
        <f t="shared" si="16"/>
        <v>#REF!</v>
      </c>
      <c r="C167" t="e">
        <f t="shared" si="17"/>
        <v>#REF!</v>
      </c>
      <c r="D167" t="e">
        <f t="shared" si="14"/>
        <v>#REF!</v>
      </c>
      <c r="E167" t="e">
        <f t="shared" si="15"/>
        <v>#REF!</v>
      </c>
      <c r="F167" t="e">
        <f t="shared" si="18"/>
        <v>#REF!</v>
      </c>
    </row>
    <row r="168" spans="1:6" x14ac:dyDescent="0.25">
      <c r="A168">
        <f t="shared" si="19"/>
        <v>166</v>
      </c>
      <c r="B168" s="4" t="e">
        <f t="shared" si="16"/>
        <v>#REF!</v>
      </c>
      <c r="C168" t="e">
        <f t="shared" si="17"/>
        <v>#REF!</v>
      </c>
      <c r="D168" t="e">
        <f t="shared" si="14"/>
        <v>#REF!</v>
      </c>
      <c r="E168" t="e">
        <f t="shared" si="15"/>
        <v>#REF!</v>
      </c>
      <c r="F168" t="e">
        <f t="shared" si="18"/>
        <v>#REF!</v>
      </c>
    </row>
    <row r="169" spans="1:6" x14ac:dyDescent="0.25">
      <c r="A169">
        <f t="shared" si="19"/>
        <v>167</v>
      </c>
      <c r="B169" s="4" t="e">
        <f t="shared" si="16"/>
        <v>#REF!</v>
      </c>
      <c r="C169" t="e">
        <f t="shared" si="17"/>
        <v>#REF!</v>
      </c>
      <c r="D169" t="e">
        <f t="shared" si="14"/>
        <v>#REF!</v>
      </c>
      <c r="E169" t="e">
        <f t="shared" si="15"/>
        <v>#REF!</v>
      </c>
      <c r="F169" t="e">
        <f t="shared" si="18"/>
        <v>#REF!</v>
      </c>
    </row>
    <row r="170" spans="1:6" x14ac:dyDescent="0.25">
      <c r="A170">
        <f t="shared" si="19"/>
        <v>168</v>
      </c>
      <c r="B170" s="4" t="e">
        <f t="shared" si="16"/>
        <v>#REF!</v>
      </c>
      <c r="C170" t="e">
        <f t="shared" si="17"/>
        <v>#REF!</v>
      </c>
      <c r="D170" t="e">
        <f t="shared" si="14"/>
        <v>#REF!</v>
      </c>
      <c r="E170" t="e">
        <f t="shared" si="15"/>
        <v>#REF!</v>
      </c>
      <c r="F170" t="e">
        <f t="shared" si="18"/>
        <v>#REF!</v>
      </c>
    </row>
    <row r="171" spans="1:6" x14ac:dyDescent="0.25">
      <c r="A171">
        <f t="shared" si="19"/>
        <v>169</v>
      </c>
      <c r="B171" s="4" t="e">
        <f t="shared" si="16"/>
        <v>#REF!</v>
      </c>
      <c r="C171" t="e">
        <f t="shared" si="17"/>
        <v>#REF!</v>
      </c>
      <c r="D171" t="e">
        <f t="shared" si="14"/>
        <v>#REF!</v>
      </c>
      <c r="E171" t="e">
        <f t="shared" si="15"/>
        <v>#REF!</v>
      </c>
      <c r="F171" t="e">
        <f t="shared" si="18"/>
        <v>#REF!</v>
      </c>
    </row>
    <row r="172" spans="1:6" x14ac:dyDescent="0.25">
      <c r="A172">
        <f t="shared" si="19"/>
        <v>170</v>
      </c>
      <c r="B172" s="4" t="e">
        <f t="shared" si="16"/>
        <v>#REF!</v>
      </c>
      <c r="C172" t="e">
        <f t="shared" si="17"/>
        <v>#REF!</v>
      </c>
      <c r="D172" t="e">
        <f t="shared" si="14"/>
        <v>#REF!</v>
      </c>
      <c r="E172" t="e">
        <f t="shared" si="15"/>
        <v>#REF!</v>
      </c>
      <c r="F172" t="e">
        <f t="shared" si="18"/>
        <v>#REF!</v>
      </c>
    </row>
    <row r="173" spans="1:6" x14ac:dyDescent="0.25">
      <c r="A173">
        <f t="shared" si="19"/>
        <v>171</v>
      </c>
      <c r="B173" s="4" t="e">
        <f t="shared" si="16"/>
        <v>#REF!</v>
      </c>
      <c r="C173" t="e">
        <f t="shared" si="17"/>
        <v>#REF!</v>
      </c>
      <c r="D173" t="e">
        <f t="shared" si="14"/>
        <v>#REF!</v>
      </c>
      <c r="E173" t="e">
        <f t="shared" si="15"/>
        <v>#REF!</v>
      </c>
      <c r="F173" t="e">
        <f t="shared" si="18"/>
        <v>#REF!</v>
      </c>
    </row>
    <row r="174" spans="1:6" x14ac:dyDescent="0.25">
      <c r="A174">
        <f t="shared" si="19"/>
        <v>172</v>
      </c>
      <c r="B174" s="4" t="e">
        <f t="shared" si="16"/>
        <v>#REF!</v>
      </c>
      <c r="C174" t="e">
        <f t="shared" si="17"/>
        <v>#REF!</v>
      </c>
      <c r="D174" t="e">
        <f t="shared" si="14"/>
        <v>#REF!</v>
      </c>
      <c r="E174" t="e">
        <f t="shared" si="15"/>
        <v>#REF!</v>
      </c>
      <c r="F174" t="e">
        <f t="shared" si="18"/>
        <v>#REF!</v>
      </c>
    </row>
    <row r="175" spans="1:6" x14ac:dyDescent="0.25">
      <c r="A175">
        <f t="shared" si="19"/>
        <v>173</v>
      </c>
      <c r="B175" s="4" t="e">
        <f t="shared" si="16"/>
        <v>#REF!</v>
      </c>
      <c r="C175" t="e">
        <f t="shared" si="17"/>
        <v>#REF!</v>
      </c>
      <c r="D175" t="e">
        <f t="shared" si="14"/>
        <v>#REF!</v>
      </c>
      <c r="E175" t="e">
        <f t="shared" si="15"/>
        <v>#REF!</v>
      </c>
      <c r="F175" t="e">
        <f t="shared" si="18"/>
        <v>#REF!</v>
      </c>
    </row>
    <row r="176" spans="1:6" x14ac:dyDescent="0.25">
      <c r="A176">
        <f t="shared" si="19"/>
        <v>174</v>
      </c>
      <c r="B176" s="4" t="e">
        <f t="shared" si="16"/>
        <v>#REF!</v>
      </c>
      <c r="C176" t="e">
        <f t="shared" si="17"/>
        <v>#REF!</v>
      </c>
      <c r="D176" t="e">
        <f t="shared" si="14"/>
        <v>#REF!</v>
      </c>
      <c r="E176" t="e">
        <f t="shared" si="15"/>
        <v>#REF!</v>
      </c>
      <c r="F176" t="e">
        <f t="shared" si="18"/>
        <v>#REF!</v>
      </c>
    </row>
    <row r="177" spans="1:6" x14ac:dyDescent="0.25">
      <c r="A177">
        <f t="shared" si="19"/>
        <v>175</v>
      </c>
      <c r="B177" s="4" t="e">
        <f t="shared" si="16"/>
        <v>#REF!</v>
      </c>
      <c r="C177" t="e">
        <f t="shared" si="17"/>
        <v>#REF!</v>
      </c>
      <c r="D177" t="e">
        <f t="shared" si="14"/>
        <v>#REF!</v>
      </c>
      <c r="E177" t="e">
        <f t="shared" si="15"/>
        <v>#REF!</v>
      </c>
      <c r="F177" t="e">
        <f t="shared" si="18"/>
        <v>#REF!</v>
      </c>
    </row>
    <row r="178" spans="1:6" x14ac:dyDescent="0.25">
      <c r="A178">
        <f t="shared" si="19"/>
        <v>176</v>
      </c>
      <c r="B178" s="4" t="e">
        <f t="shared" si="16"/>
        <v>#REF!</v>
      </c>
      <c r="C178" t="e">
        <f t="shared" si="17"/>
        <v>#REF!</v>
      </c>
      <c r="D178" t="e">
        <f t="shared" si="14"/>
        <v>#REF!</v>
      </c>
      <c r="E178" t="e">
        <f t="shared" si="15"/>
        <v>#REF!</v>
      </c>
      <c r="F178" t="e">
        <f t="shared" si="18"/>
        <v>#REF!</v>
      </c>
    </row>
    <row r="179" spans="1:6" x14ac:dyDescent="0.25">
      <c r="A179">
        <f t="shared" si="19"/>
        <v>177</v>
      </c>
      <c r="B179" s="4" t="e">
        <f t="shared" si="16"/>
        <v>#REF!</v>
      </c>
      <c r="C179" t="e">
        <f t="shared" si="17"/>
        <v>#REF!</v>
      </c>
      <c r="D179" t="e">
        <f t="shared" si="14"/>
        <v>#REF!</v>
      </c>
      <c r="E179" t="e">
        <f t="shared" si="15"/>
        <v>#REF!</v>
      </c>
      <c r="F179" t="e">
        <f t="shared" si="18"/>
        <v>#REF!</v>
      </c>
    </row>
    <row r="180" spans="1:6" x14ac:dyDescent="0.25">
      <c r="A180">
        <f t="shared" si="19"/>
        <v>178</v>
      </c>
      <c r="B180" s="4" t="e">
        <f t="shared" si="16"/>
        <v>#REF!</v>
      </c>
      <c r="C180" t="e">
        <f t="shared" si="17"/>
        <v>#REF!</v>
      </c>
      <c r="D180" t="e">
        <f t="shared" si="14"/>
        <v>#REF!</v>
      </c>
      <c r="E180" t="e">
        <f t="shared" si="15"/>
        <v>#REF!</v>
      </c>
      <c r="F180" t="e">
        <f t="shared" si="18"/>
        <v>#REF!</v>
      </c>
    </row>
    <row r="181" spans="1:6" x14ac:dyDescent="0.25">
      <c r="A181">
        <f t="shared" si="19"/>
        <v>179</v>
      </c>
      <c r="B181" s="4" t="e">
        <f t="shared" si="16"/>
        <v>#REF!</v>
      </c>
      <c r="C181" t="e">
        <f t="shared" si="17"/>
        <v>#REF!</v>
      </c>
      <c r="D181" t="e">
        <f t="shared" si="14"/>
        <v>#REF!</v>
      </c>
      <c r="E181" t="e">
        <f t="shared" si="15"/>
        <v>#REF!</v>
      </c>
      <c r="F181" t="e">
        <f t="shared" si="18"/>
        <v>#REF!</v>
      </c>
    </row>
    <row r="182" spans="1:6" x14ac:dyDescent="0.25">
      <c r="A182">
        <f t="shared" si="19"/>
        <v>180</v>
      </c>
      <c r="B182" s="4" t="e">
        <f t="shared" si="16"/>
        <v>#REF!</v>
      </c>
      <c r="C182" t="e">
        <f t="shared" si="17"/>
        <v>#REF!</v>
      </c>
      <c r="D182" t="e">
        <f t="shared" si="14"/>
        <v>#REF!</v>
      </c>
      <c r="E182" t="e">
        <f t="shared" si="15"/>
        <v>#REF!</v>
      </c>
      <c r="F182" t="e">
        <f t="shared" si="18"/>
        <v>#REF!</v>
      </c>
    </row>
    <row r="183" spans="1:6" x14ac:dyDescent="0.25">
      <c r="A183">
        <f t="shared" si="19"/>
        <v>181</v>
      </c>
      <c r="B183" s="4" t="e">
        <f t="shared" si="16"/>
        <v>#REF!</v>
      </c>
      <c r="C183" t="e">
        <f t="shared" si="17"/>
        <v>#REF!</v>
      </c>
      <c r="D183" t="e">
        <f t="shared" si="14"/>
        <v>#REF!</v>
      </c>
      <c r="E183" t="e">
        <f t="shared" si="15"/>
        <v>#REF!</v>
      </c>
      <c r="F183" t="e">
        <f t="shared" si="18"/>
        <v>#REF!</v>
      </c>
    </row>
    <row r="184" spans="1:6" x14ac:dyDescent="0.25">
      <c r="A184">
        <f t="shared" si="19"/>
        <v>182</v>
      </c>
      <c r="B184" s="4" t="e">
        <f t="shared" si="16"/>
        <v>#REF!</v>
      </c>
      <c r="C184" t="e">
        <f t="shared" si="17"/>
        <v>#REF!</v>
      </c>
      <c r="D184" t="e">
        <f t="shared" si="14"/>
        <v>#REF!</v>
      </c>
      <c r="E184" t="e">
        <f t="shared" si="15"/>
        <v>#REF!</v>
      </c>
      <c r="F184" t="e">
        <f t="shared" si="18"/>
        <v>#REF!</v>
      </c>
    </row>
    <row r="185" spans="1:6" x14ac:dyDescent="0.25">
      <c r="A185">
        <f t="shared" si="19"/>
        <v>183</v>
      </c>
      <c r="B185" s="4" t="e">
        <f t="shared" si="16"/>
        <v>#REF!</v>
      </c>
      <c r="C185" t="e">
        <f t="shared" si="17"/>
        <v>#REF!</v>
      </c>
      <c r="D185" t="e">
        <f t="shared" si="14"/>
        <v>#REF!</v>
      </c>
      <c r="E185" t="e">
        <f t="shared" si="15"/>
        <v>#REF!</v>
      </c>
      <c r="F185" t="e">
        <f t="shared" si="18"/>
        <v>#REF!</v>
      </c>
    </row>
    <row r="186" spans="1:6" x14ac:dyDescent="0.25">
      <c r="A186">
        <f t="shared" si="19"/>
        <v>184</v>
      </c>
      <c r="B186" s="4" t="e">
        <f t="shared" si="16"/>
        <v>#REF!</v>
      </c>
      <c r="C186" t="e">
        <f t="shared" si="17"/>
        <v>#REF!</v>
      </c>
      <c r="D186" t="e">
        <f t="shared" si="14"/>
        <v>#REF!</v>
      </c>
      <c r="E186" t="e">
        <f t="shared" si="15"/>
        <v>#REF!</v>
      </c>
      <c r="F186" t="e">
        <f t="shared" si="18"/>
        <v>#REF!</v>
      </c>
    </row>
    <row r="187" spans="1:6" x14ac:dyDescent="0.25">
      <c r="A187">
        <f t="shared" si="19"/>
        <v>185</v>
      </c>
      <c r="B187" s="4" t="e">
        <f t="shared" si="16"/>
        <v>#REF!</v>
      </c>
      <c r="C187" t="e">
        <f t="shared" si="17"/>
        <v>#REF!</v>
      </c>
      <c r="D187" t="e">
        <f t="shared" si="14"/>
        <v>#REF!</v>
      </c>
      <c r="E187" t="e">
        <f t="shared" si="15"/>
        <v>#REF!</v>
      </c>
      <c r="F187" t="e">
        <f t="shared" si="18"/>
        <v>#REF!</v>
      </c>
    </row>
    <row r="188" spans="1:6" x14ac:dyDescent="0.25">
      <c r="A188">
        <f t="shared" si="19"/>
        <v>186</v>
      </c>
      <c r="B188" s="4" t="e">
        <f t="shared" si="16"/>
        <v>#REF!</v>
      </c>
      <c r="C188" t="e">
        <f t="shared" si="17"/>
        <v>#REF!</v>
      </c>
      <c r="D188" t="e">
        <f t="shared" si="14"/>
        <v>#REF!</v>
      </c>
      <c r="E188" t="e">
        <f t="shared" si="15"/>
        <v>#REF!</v>
      </c>
      <c r="F188" t="e">
        <f t="shared" si="18"/>
        <v>#REF!</v>
      </c>
    </row>
    <row r="189" spans="1:6" x14ac:dyDescent="0.25">
      <c r="A189">
        <f t="shared" si="19"/>
        <v>187</v>
      </c>
      <c r="B189" s="4" t="e">
        <f t="shared" si="16"/>
        <v>#REF!</v>
      </c>
      <c r="C189" t="e">
        <f t="shared" si="17"/>
        <v>#REF!</v>
      </c>
      <c r="D189" t="e">
        <f t="shared" si="14"/>
        <v>#REF!</v>
      </c>
      <c r="E189" t="e">
        <f t="shared" si="15"/>
        <v>#REF!</v>
      </c>
      <c r="F189" t="e">
        <f t="shared" si="18"/>
        <v>#REF!</v>
      </c>
    </row>
    <row r="190" spans="1:6" x14ac:dyDescent="0.25">
      <c r="A190">
        <f t="shared" si="19"/>
        <v>188</v>
      </c>
      <c r="B190" s="4" t="e">
        <f t="shared" si="16"/>
        <v>#REF!</v>
      </c>
      <c r="C190" t="e">
        <f t="shared" si="17"/>
        <v>#REF!</v>
      </c>
      <c r="D190" t="e">
        <f t="shared" si="14"/>
        <v>#REF!</v>
      </c>
      <c r="E190" t="e">
        <f t="shared" si="15"/>
        <v>#REF!</v>
      </c>
      <c r="F190" t="e">
        <f t="shared" si="18"/>
        <v>#REF!</v>
      </c>
    </row>
    <row r="191" spans="1:6" x14ac:dyDescent="0.25">
      <c r="A191">
        <f t="shared" si="19"/>
        <v>189</v>
      </c>
      <c r="B191" s="4" t="e">
        <f t="shared" si="16"/>
        <v>#REF!</v>
      </c>
      <c r="C191" t="e">
        <f t="shared" si="17"/>
        <v>#REF!</v>
      </c>
      <c r="D191" t="e">
        <f t="shared" si="14"/>
        <v>#REF!</v>
      </c>
      <c r="E191" t="e">
        <f t="shared" si="15"/>
        <v>#REF!</v>
      </c>
      <c r="F191" t="e">
        <f t="shared" si="18"/>
        <v>#REF!</v>
      </c>
    </row>
    <row r="192" spans="1:6" x14ac:dyDescent="0.25">
      <c r="A192">
        <f t="shared" si="19"/>
        <v>190</v>
      </c>
      <c r="B192" s="4" t="e">
        <f t="shared" si="16"/>
        <v>#REF!</v>
      </c>
      <c r="C192" t="e">
        <f t="shared" si="17"/>
        <v>#REF!</v>
      </c>
      <c r="D192" t="e">
        <f t="shared" si="14"/>
        <v>#REF!</v>
      </c>
      <c r="E192" t="e">
        <f t="shared" si="15"/>
        <v>#REF!</v>
      </c>
      <c r="F192" t="e">
        <f t="shared" si="18"/>
        <v>#REF!</v>
      </c>
    </row>
    <row r="193" spans="1:6" x14ac:dyDescent="0.25">
      <c r="A193">
        <f t="shared" si="19"/>
        <v>191</v>
      </c>
      <c r="B193" s="4" t="e">
        <f t="shared" si="16"/>
        <v>#REF!</v>
      </c>
      <c r="C193" t="e">
        <f t="shared" si="17"/>
        <v>#REF!</v>
      </c>
      <c r="D193" t="e">
        <f t="shared" si="14"/>
        <v>#REF!</v>
      </c>
      <c r="E193" t="e">
        <f t="shared" si="15"/>
        <v>#REF!</v>
      </c>
      <c r="F193" t="e">
        <f t="shared" si="18"/>
        <v>#REF!</v>
      </c>
    </row>
    <row r="194" spans="1:6" x14ac:dyDescent="0.25">
      <c r="A194">
        <f t="shared" si="19"/>
        <v>192</v>
      </c>
      <c r="B194" s="4" t="e">
        <f t="shared" si="16"/>
        <v>#REF!</v>
      </c>
      <c r="C194" t="e">
        <f t="shared" si="17"/>
        <v>#REF!</v>
      </c>
      <c r="D194" t="e">
        <f t="shared" si="14"/>
        <v>#REF!</v>
      </c>
      <c r="E194" t="e">
        <f t="shared" si="15"/>
        <v>#REF!</v>
      </c>
      <c r="F194" t="e">
        <f t="shared" si="18"/>
        <v>#REF!</v>
      </c>
    </row>
    <row r="195" spans="1:6" x14ac:dyDescent="0.25">
      <c r="A195">
        <f t="shared" si="19"/>
        <v>193</v>
      </c>
      <c r="B195" s="4" t="e">
        <f t="shared" si="16"/>
        <v>#REF!</v>
      </c>
      <c r="C195" t="e">
        <f t="shared" si="17"/>
        <v>#REF!</v>
      </c>
      <c r="D195" t="e">
        <f t="shared" ref="D195:D258" si="20">YEAR(B195)</f>
        <v>#REF!</v>
      </c>
      <c r="E195" t="e">
        <f t="shared" ref="E195:E258" si="21">VLOOKUP(D195,$J$2:$K$78,2,FALSE)</f>
        <v>#REF!</v>
      </c>
      <c r="F195" t="e">
        <f t="shared" si="18"/>
        <v>#REF!</v>
      </c>
    </row>
    <row r="196" spans="1:6" x14ac:dyDescent="0.25">
      <c r="A196">
        <f t="shared" si="19"/>
        <v>194</v>
      </c>
      <c r="B196" s="4" t="e">
        <f t="shared" ref="B196:B259" si="22">EOMONTH($B$2,A196)</f>
        <v>#REF!</v>
      </c>
      <c r="C196" t="e">
        <f t="shared" ref="C196:C259" si="23">B196-B195</f>
        <v>#REF!</v>
      </c>
      <c r="D196" t="e">
        <f t="shared" si="20"/>
        <v>#REF!</v>
      </c>
      <c r="E196" t="e">
        <f t="shared" si="21"/>
        <v>#REF!</v>
      </c>
      <c r="F196" t="e">
        <f t="shared" ref="F196:F259" si="24">C196/E196</f>
        <v>#REF!</v>
      </c>
    </row>
    <row r="197" spans="1:6" x14ac:dyDescent="0.25">
      <c r="A197">
        <f t="shared" ref="A197:A260" si="25">A196+1</f>
        <v>195</v>
      </c>
      <c r="B197" s="4" t="e">
        <f t="shared" si="22"/>
        <v>#REF!</v>
      </c>
      <c r="C197" t="e">
        <f t="shared" si="23"/>
        <v>#REF!</v>
      </c>
      <c r="D197" t="e">
        <f t="shared" si="20"/>
        <v>#REF!</v>
      </c>
      <c r="E197" t="e">
        <f t="shared" si="21"/>
        <v>#REF!</v>
      </c>
      <c r="F197" t="e">
        <f t="shared" si="24"/>
        <v>#REF!</v>
      </c>
    </row>
    <row r="198" spans="1:6" x14ac:dyDescent="0.25">
      <c r="A198">
        <f t="shared" si="25"/>
        <v>196</v>
      </c>
      <c r="B198" s="4" t="e">
        <f t="shared" si="22"/>
        <v>#REF!</v>
      </c>
      <c r="C198" t="e">
        <f t="shared" si="23"/>
        <v>#REF!</v>
      </c>
      <c r="D198" t="e">
        <f t="shared" si="20"/>
        <v>#REF!</v>
      </c>
      <c r="E198" t="e">
        <f t="shared" si="21"/>
        <v>#REF!</v>
      </c>
      <c r="F198" t="e">
        <f t="shared" si="24"/>
        <v>#REF!</v>
      </c>
    </row>
    <row r="199" spans="1:6" x14ac:dyDescent="0.25">
      <c r="A199">
        <f t="shared" si="25"/>
        <v>197</v>
      </c>
      <c r="B199" s="4" t="e">
        <f t="shared" si="22"/>
        <v>#REF!</v>
      </c>
      <c r="C199" t="e">
        <f t="shared" si="23"/>
        <v>#REF!</v>
      </c>
      <c r="D199" t="e">
        <f t="shared" si="20"/>
        <v>#REF!</v>
      </c>
      <c r="E199" t="e">
        <f t="shared" si="21"/>
        <v>#REF!</v>
      </c>
      <c r="F199" t="e">
        <f t="shared" si="24"/>
        <v>#REF!</v>
      </c>
    </row>
    <row r="200" spans="1:6" x14ac:dyDescent="0.25">
      <c r="A200">
        <f t="shared" si="25"/>
        <v>198</v>
      </c>
      <c r="B200" s="4" t="e">
        <f t="shared" si="22"/>
        <v>#REF!</v>
      </c>
      <c r="C200" t="e">
        <f t="shared" si="23"/>
        <v>#REF!</v>
      </c>
      <c r="D200" t="e">
        <f t="shared" si="20"/>
        <v>#REF!</v>
      </c>
      <c r="E200" t="e">
        <f t="shared" si="21"/>
        <v>#REF!</v>
      </c>
      <c r="F200" t="e">
        <f t="shared" si="24"/>
        <v>#REF!</v>
      </c>
    </row>
    <row r="201" spans="1:6" x14ac:dyDescent="0.25">
      <c r="A201">
        <f t="shared" si="25"/>
        <v>199</v>
      </c>
      <c r="B201" s="4" t="e">
        <f t="shared" si="22"/>
        <v>#REF!</v>
      </c>
      <c r="C201" t="e">
        <f t="shared" si="23"/>
        <v>#REF!</v>
      </c>
      <c r="D201" t="e">
        <f t="shared" si="20"/>
        <v>#REF!</v>
      </c>
      <c r="E201" t="e">
        <f t="shared" si="21"/>
        <v>#REF!</v>
      </c>
      <c r="F201" t="e">
        <f t="shared" si="24"/>
        <v>#REF!</v>
      </c>
    </row>
    <row r="202" spans="1:6" x14ac:dyDescent="0.25">
      <c r="A202">
        <f t="shared" si="25"/>
        <v>200</v>
      </c>
      <c r="B202" s="4" t="e">
        <f t="shared" si="22"/>
        <v>#REF!</v>
      </c>
      <c r="C202" t="e">
        <f t="shared" si="23"/>
        <v>#REF!</v>
      </c>
      <c r="D202" t="e">
        <f t="shared" si="20"/>
        <v>#REF!</v>
      </c>
      <c r="E202" t="e">
        <f t="shared" si="21"/>
        <v>#REF!</v>
      </c>
      <c r="F202" t="e">
        <f t="shared" si="24"/>
        <v>#REF!</v>
      </c>
    </row>
    <row r="203" spans="1:6" x14ac:dyDescent="0.25">
      <c r="A203">
        <f t="shared" si="25"/>
        <v>201</v>
      </c>
      <c r="B203" s="4" t="e">
        <f t="shared" si="22"/>
        <v>#REF!</v>
      </c>
      <c r="C203" t="e">
        <f t="shared" si="23"/>
        <v>#REF!</v>
      </c>
      <c r="D203" t="e">
        <f t="shared" si="20"/>
        <v>#REF!</v>
      </c>
      <c r="E203" t="e">
        <f t="shared" si="21"/>
        <v>#REF!</v>
      </c>
      <c r="F203" t="e">
        <f t="shared" si="24"/>
        <v>#REF!</v>
      </c>
    </row>
    <row r="204" spans="1:6" x14ac:dyDescent="0.25">
      <c r="A204">
        <f t="shared" si="25"/>
        <v>202</v>
      </c>
      <c r="B204" s="4" t="e">
        <f t="shared" si="22"/>
        <v>#REF!</v>
      </c>
      <c r="C204" t="e">
        <f t="shared" si="23"/>
        <v>#REF!</v>
      </c>
      <c r="D204" t="e">
        <f t="shared" si="20"/>
        <v>#REF!</v>
      </c>
      <c r="E204" t="e">
        <f t="shared" si="21"/>
        <v>#REF!</v>
      </c>
      <c r="F204" t="e">
        <f t="shared" si="24"/>
        <v>#REF!</v>
      </c>
    </row>
    <row r="205" spans="1:6" x14ac:dyDescent="0.25">
      <c r="A205">
        <f t="shared" si="25"/>
        <v>203</v>
      </c>
      <c r="B205" s="4" t="e">
        <f t="shared" si="22"/>
        <v>#REF!</v>
      </c>
      <c r="C205" t="e">
        <f t="shared" si="23"/>
        <v>#REF!</v>
      </c>
      <c r="D205" t="e">
        <f t="shared" si="20"/>
        <v>#REF!</v>
      </c>
      <c r="E205" t="e">
        <f t="shared" si="21"/>
        <v>#REF!</v>
      </c>
      <c r="F205" t="e">
        <f t="shared" si="24"/>
        <v>#REF!</v>
      </c>
    </row>
    <row r="206" spans="1:6" x14ac:dyDescent="0.25">
      <c r="A206">
        <f t="shared" si="25"/>
        <v>204</v>
      </c>
      <c r="B206" s="4" t="e">
        <f t="shared" si="22"/>
        <v>#REF!</v>
      </c>
      <c r="C206" t="e">
        <f t="shared" si="23"/>
        <v>#REF!</v>
      </c>
      <c r="D206" t="e">
        <f t="shared" si="20"/>
        <v>#REF!</v>
      </c>
      <c r="E206" t="e">
        <f t="shared" si="21"/>
        <v>#REF!</v>
      </c>
      <c r="F206" t="e">
        <f t="shared" si="24"/>
        <v>#REF!</v>
      </c>
    </row>
    <row r="207" spans="1:6" x14ac:dyDescent="0.25">
      <c r="A207">
        <f t="shared" si="25"/>
        <v>205</v>
      </c>
      <c r="B207" s="4" t="e">
        <f t="shared" si="22"/>
        <v>#REF!</v>
      </c>
      <c r="C207" t="e">
        <f t="shared" si="23"/>
        <v>#REF!</v>
      </c>
      <c r="D207" t="e">
        <f t="shared" si="20"/>
        <v>#REF!</v>
      </c>
      <c r="E207" t="e">
        <f t="shared" si="21"/>
        <v>#REF!</v>
      </c>
      <c r="F207" t="e">
        <f t="shared" si="24"/>
        <v>#REF!</v>
      </c>
    </row>
    <row r="208" spans="1:6" x14ac:dyDescent="0.25">
      <c r="A208">
        <f t="shared" si="25"/>
        <v>206</v>
      </c>
      <c r="B208" s="4" t="e">
        <f t="shared" si="22"/>
        <v>#REF!</v>
      </c>
      <c r="C208" t="e">
        <f t="shared" si="23"/>
        <v>#REF!</v>
      </c>
      <c r="D208" t="e">
        <f t="shared" si="20"/>
        <v>#REF!</v>
      </c>
      <c r="E208" t="e">
        <f t="shared" si="21"/>
        <v>#REF!</v>
      </c>
      <c r="F208" t="e">
        <f t="shared" si="24"/>
        <v>#REF!</v>
      </c>
    </row>
    <row r="209" spans="1:6" x14ac:dyDescent="0.25">
      <c r="A209">
        <f t="shared" si="25"/>
        <v>207</v>
      </c>
      <c r="B209" s="4" t="e">
        <f t="shared" si="22"/>
        <v>#REF!</v>
      </c>
      <c r="C209" t="e">
        <f t="shared" si="23"/>
        <v>#REF!</v>
      </c>
      <c r="D209" t="e">
        <f t="shared" si="20"/>
        <v>#REF!</v>
      </c>
      <c r="E209" t="e">
        <f t="shared" si="21"/>
        <v>#REF!</v>
      </c>
      <c r="F209" t="e">
        <f t="shared" si="24"/>
        <v>#REF!</v>
      </c>
    </row>
    <row r="210" spans="1:6" x14ac:dyDescent="0.25">
      <c r="A210">
        <f t="shared" si="25"/>
        <v>208</v>
      </c>
      <c r="B210" s="4" t="e">
        <f t="shared" si="22"/>
        <v>#REF!</v>
      </c>
      <c r="C210" t="e">
        <f t="shared" si="23"/>
        <v>#REF!</v>
      </c>
      <c r="D210" t="e">
        <f t="shared" si="20"/>
        <v>#REF!</v>
      </c>
      <c r="E210" t="e">
        <f t="shared" si="21"/>
        <v>#REF!</v>
      </c>
      <c r="F210" t="e">
        <f t="shared" si="24"/>
        <v>#REF!</v>
      </c>
    </row>
    <row r="211" spans="1:6" x14ac:dyDescent="0.25">
      <c r="A211">
        <f t="shared" si="25"/>
        <v>209</v>
      </c>
      <c r="B211" s="4" t="e">
        <f t="shared" si="22"/>
        <v>#REF!</v>
      </c>
      <c r="C211" t="e">
        <f t="shared" si="23"/>
        <v>#REF!</v>
      </c>
      <c r="D211" t="e">
        <f t="shared" si="20"/>
        <v>#REF!</v>
      </c>
      <c r="E211" t="e">
        <f t="shared" si="21"/>
        <v>#REF!</v>
      </c>
      <c r="F211" t="e">
        <f t="shared" si="24"/>
        <v>#REF!</v>
      </c>
    </row>
    <row r="212" spans="1:6" x14ac:dyDescent="0.25">
      <c r="A212">
        <f t="shared" si="25"/>
        <v>210</v>
      </c>
      <c r="B212" s="4" t="e">
        <f t="shared" si="22"/>
        <v>#REF!</v>
      </c>
      <c r="C212" t="e">
        <f t="shared" si="23"/>
        <v>#REF!</v>
      </c>
      <c r="D212" t="e">
        <f t="shared" si="20"/>
        <v>#REF!</v>
      </c>
      <c r="E212" t="e">
        <f t="shared" si="21"/>
        <v>#REF!</v>
      </c>
      <c r="F212" t="e">
        <f t="shared" si="24"/>
        <v>#REF!</v>
      </c>
    </row>
    <row r="213" spans="1:6" x14ac:dyDescent="0.25">
      <c r="A213">
        <f t="shared" si="25"/>
        <v>211</v>
      </c>
      <c r="B213" s="4" t="e">
        <f t="shared" si="22"/>
        <v>#REF!</v>
      </c>
      <c r="C213" t="e">
        <f t="shared" si="23"/>
        <v>#REF!</v>
      </c>
      <c r="D213" t="e">
        <f t="shared" si="20"/>
        <v>#REF!</v>
      </c>
      <c r="E213" t="e">
        <f t="shared" si="21"/>
        <v>#REF!</v>
      </c>
      <c r="F213" t="e">
        <f t="shared" si="24"/>
        <v>#REF!</v>
      </c>
    </row>
    <row r="214" spans="1:6" x14ac:dyDescent="0.25">
      <c r="A214">
        <f t="shared" si="25"/>
        <v>212</v>
      </c>
      <c r="B214" s="4" t="e">
        <f t="shared" si="22"/>
        <v>#REF!</v>
      </c>
      <c r="C214" t="e">
        <f t="shared" si="23"/>
        <v>#REF!</v>
      </c>
      <c r="D214" t="e">
        <f t="shared" si="20"/>
        <v>#REF!</v>
      </c>
      <c r="E214" t="e">
        <f t="shared" si="21"/>
        <v>#REF!</v>
      </c>
      <c r="F214" t="e">
        <f t="shared" si="24"/>
        <v>#REF!</v>
      </c>
    </row>
    <row r="215" spans="1:6" x14ac:dyDescent="0.25">
      <c r="A215">
        <f t="shared" si="25"/>
        <v>213</v>
      </c>
      <c r="B215" s="4" t="e">
        <f t="shared" si="22"/>
        <v>#REF!</v>
      </c>
      <c r="C215" t="e">
        <f t="shared" si="23"/>
        <v>#REF!</v>
      </c>
      <c r="D215" t="e">
        <f t="shared" si="20"/>
        <v>#REF!</v>
      </c>
      <c r="E215" t="e">
        <f t="shared" si="21"/>
        <v>#REF!</v>
      </c>
      <c r="F215" t="e">
        <f t="shared" si="24"/>
        <v>#REF!</v>
      </c>
    </row>
    <row r="216" spans="1:6" x14ac:dyDescent="0.25">
      <c r="A216">
        <f t="shared" si="25"/>
        <v>214</v>
      </c>
      <c r="B216" s="4" t="e">
        <f t="shared" si="22"/>
        <v>#REF!</v>
      </c>
      <c r="C216" t="e">
        <f t="shared" si="23"/>
        <v>#REF!</v>
      </c>
      <c r="D216" t="e">
        <f t="shared" si="20"/>
        <v>#REF!</v>
      </c>
      <c r="E216" t="e">
        <f t="shared" si="21"/>
        <v>#REF!</v>
      </c>
      <c r="F216" t="e">
        <f t="shared" si="24"/>
        <v>#REF!</v>
      </c>
    </row>
    <row r="217" spans="1:6" x14ac:dyDescent="0.25">
      <c r="A217">
        <f t="shared" si="25"/>
        <v>215</v>
      </c>
      <c r="B217" s="4" t="e">
        <f t="shared" si="22"/>
        <v>#REF!</v>
      </c>
      <c r="C217" t="e">
        <f t="shared" si="23"/>
        <v>#REF!</v>
      </c>
      <c r="D217" t="e">
        <f t="shared" si="20"/>
        <v>#REF!</v>
      </c>
      <c r="E217" t="e">
        <f t="shared" si="21"/>
        <v>#REF!</v>
      </c>
      <c r="F217" t="e">
        <f t="shared" si="24"/>
        <v>#REF!</v>
      </c>
    </row>
    <row r="218" spans="1:6" x14ac:dyDescent="0.25">
      <c r="A218">
        <f t="shared" si="25"/>
        <v>216</v>
      </c>
      <c r="B218" s="4" t="e">
        <f t="shared" si="22"/>
        <v>#REF!</v>
      </c>
      <c r="C218" t="e">
        <f t="shared" si="23"/>
        <v>#REF!</v>
      </c>
      <c r="D218" t="e">
        <f t="shared" si="20"/>
        <v>#REF!</v>
      </c>
      <c r="E218" t="e">
        <f t="shared" si="21"/>
        <v>#REF!</v>
      </c>
      <c r="F218" t="e">
        <f t="shared" si="24"/>
        <v>#REF!</v>
      </c>
    </row>
    <row r="219" spans="1:6" x14ac:dyDescent="0.25">
      <c r="A219">
        <f t="shared" si="25"/>
        <v>217</v>
      </c>
      <c r="B219" s="4" t="e">
        <f t="shared" si="22"/>
        <v>#REF!</v>
      </c>
      <c r="C219" t="e">
        <f t="shared" si="23"/>
        <v>#REF!</v>
      </c>
      <c r="D219" t="e">
        <f t="shared" si="20"/>
        <v>#REF!</v>
      </c>
      <c r="E219" t="e">
        <f t="shared" si="21"/>
        <v>#REF!</v>
      </c>
      <c r="F219" t="e">
        <f t="shared" si="24"/>
        <v>#REF!</v>
      </c>
    </row>
    <row r="220" spans="1:6" x14ac:dyDescent="0.25">
      <c r="A220">
        <f t="shared" si="25"/>
        <v>218</v>
      </c>
      <c r="B220" s="4" t="e">
        <f t="shared" si="22"/>
        <v>#REF!</v>
      </c>
      <c r="C220" t="e">
        <f t="shared" si="23"/>
        <v>#REF!</v>
      </c>
      <c r="D220" t="e">
        <f t="shared" si="20"/>
        <v>#REF!</v>
      </c>
      <c r="E220" t="e">
        <f t="shared" si="21"/>
        <v>#REF!</v>
      </c>
      <c r="F220" t="e">
        <f t="shared" si="24"/>
        <v>#REF!</v>
      </c>
    </row>
    <row r="221" spans="1:6" x14ac:dyDescent="0.25">
      <c r="A221">
        <f t="shared" si="25"/>
        <v>219</v>
      </c>
      <c r="B221" s="4" t="e">
        <f t="shared" si="22"/>
        <v>#REF!</v>
      </c>
      <c r="C221" t="e">
        <f t="shared" si="23"/>
        <v>#REF!</v>
      </c>
      <c r="D221" t="e">
        <f t="shared" si="20"/>
        <v>#REF!</v>
      </c>
      <c r="E221" t="e">
        <f t="shared" si="21"/>
        <v>#REF!</v>
      </c>
      <c r="F221" t="e">
        <f t="shared" si="24"/>
        <v>#REF!</v>
      </c>
    </row>
    <row r="222" spans="1:6" x14ac:dyDescent="0.25">
      <c r="A222">
        <f t="shared" si="25"/>
        <v>220</v>
      </c>
      <c r="B222" s="4" t="e">
        <f t="shared" si="22"/>
        <v>#REF!</v>
      </c>
      <c r="C222" t="e">
        <f t="shared" si="23"/>
        <v>#REF!</v>
      </c>
      <c r="D222" t="e">
        <f t="shared" si="20"/>
        <v>#REF!</v>
      </c>
      <c r="E222" t="e">
        <f t="shared" si="21"/>
        <v>#REF!</v>
      </c>
      <c r="F222" t="e">
        <f t="shared" si="24"/>
        <v>#REF!</v>
      </c>
    </row>
    <row r="223" spans="1:6" x14ac:dyDescent="0.25">
      <c r="A223">
        <f t="shared" si="25"/>
        <v>221</v>
      </c>
      <c r="B223" s="4" t="e">
        <f t="shared" si="22"/>
        <v>#REF!</v>
      </c>
      <c r="C223" t="e">
        <f t="shared" si="23"/>
        <v>#REF!</v>
      </c>
      <c r="D223" t="e">
        <f t="shared" si="20"/>
        <v>#REF!</v>
      </c>
      <c r="E223" t="e">
        <f t="shared" si="21"/>
        <v>#REF!</v>
      </c>
      <c r="F223" t="e">
        <f t="shared" si="24"/>
        <v>#REF!</v>
      </c>
    </row>
    <row r="224" spans="1:6" x14ac:dyDescent="0.25">
      <c r="A224">
        <f t="shared" si="25"/>
        <v>222</v>
      </c>
      <c r="B224" s="4" t="e">
        <f t="shared" si="22"/>
        <v>#REF!</v>
      </c>
      <c r="C224" t="e">
        <f t="shared" si="23"/>
        <v>#REF!</v>
      </c>
      <c r="D224" t="e">
        <f t="shared" si="20"/>
        <v>#REF!</v>
      </c>
      <c r="E224" t="e">
        <f t="shared" si="21"/>
        <v>#REF!</v>
      </c>
      <c r="F224" t="e">
        <f t="shared" si="24"/>
        <v>#REF!</v>
      </c>
    </row>
    <row r="225" spans="1:6" x14ac:dyDescent="0.25">
      <c r="A225">
        <f t="shared" si="25"/>
        <v>223</v>
      </c>
      <c r="B225" s="4" t="e">
        <f t="shared" si="22"/>
        <v>#REF!</v>
      </c>
      <c r="C225" t="e">
        <f t="shared" si="23"/>
        <v>#REF!</v>
      </c>
      <c r="D225" t="e">
        <f t="shared" si="20"/>
        <v>#REF!</v>
      </c>
      <c r="E225" t="e">
        <f t="shared" si="21"/>
        <v>#REF!</v>
      </c>
      <c r="F225" t="e">
        <f t="shared" si="24"/>
        <v>#REF!</v>
      </c>
    </row>
    <row r="226" spans="1:6" x14ac:dyDescent="0.25">
      <c r="A226">
        <f t="shared" si="25"/>
        <v>224</v>
      </c>
      <c r="B226" s="4" t="e">
        <f t="shared" si="22"/>
        <v>#REF!</v>
      </c>
      <c r="C226" t="e">
        <f t="shared" si="23"/>
        <v>#REF!</v>
      </c>
      <c r="D226" t="e">
        <f t="shared" si="20"/>
        <v>#REF!</v>
      </c>
      <c r="E226" t="e">
        <f t="shared" si="21"/>
        <v>#REF!</v>
      </c>
      <c r="F226" t="e">
        <f t="shared" si="24"/>
        <v>#REF!</v>
      </c>
    </row>
    <row r="227" spans="1:6" x14ac:dyDescent="0.25">
      <c r="A227">
        <f t="shared" si="25"/>
        <v>225</v>
      </c>
      <c r="B227" s="4" t="e">
        <f t="shared" si="22"/>
        <v>#REF!</v>
      </c>
      <c r="C227" t="e">
        <f t="shared" si="23"/>
        <v>#REF!</v>
      </c>
      <c r="D227" t="e">
        <f t="shared" si="20"/>
        <v>#REF!</v>
      </c>
      <c r="E227" t="e">
        <f t="shared" si="21"/>
        <v>#REF!</v>
      </c>
      <c r="F227" t="e">
        <f t="shared" si="24"/>
        <v>#REF!</v>
      </c>
    </row>
    <row r="228" spans="1:6" x14ac:dyDescent="0.25">
      <c r="A228">
        <f t="shared" si="25"/>
        <v>226</v>
      </c>
      <c r="B228" s="4" t="e">
        <f t="shared" si="22"/>
        <v>#REF!</v>
      </c>
      <c r="C228" t="e">
        <f t="shared" si="23"/>
        <v>#REF!</v>
      </c>
      <c r="D228" t="e">
        <f t="shared" si="20"/>
        <v>#REF!</v>
      </c>
      <c r="E228" t="e">
        <f t="shared" si="21"/>
        <v>#REF!</v>
      </c>
      <c r="F228" t="e">
        <f t="shared" si="24"/>
        <v>#REF!</v>
      </c>
    </row>
    <row r="229" spans="1:6" x14ac:dyDescent="0.25">
      <c r="A229">
        <f t="shared" si="25"/>
        <v>227</v>
      </c>
      <c r="B229" s="4" t="e">
        <f t="shared" si="22"/>
        <v>#REF!</v>
      </c>
      <c r="C229" t="e">
        <f t="shared" si="23"/>
        <v>#REF!</v>
      </c>
      <c r="D229" t="e">
        <f t="shared" si="20"/>
        <v>#REF!</v>
      </c>
      <c r="E229" t="e">
        <f t="shared" si="21"/>
        <v>#REF!</v>
      </c>
      <c r="F229" t="e">
        <f t="shared" si="24"/>
        <v>#REF!</v>
      </c>
    </row>
    <row r="230" spans="1:6" x14ac:dyDescent="0.25">
      <c r="A230">
        <f t="shared" si="25"/>
        <v>228</v>
      </c>
      <c r="B230" s="4" t="e">
        <f t="shared" si="22"/>
        <v>#REF!</v>
      </c>
      <c r="C230" t="e">
        <f t="shared" si="23"/>
        <v>#REF!</v>
      </c>
      <c r="D230" t="e">
        <f t="shared" si="20"/>
        <v>#REF!</v>
      </c>
      <c r="E230" t="e">
        <f t="shared" si="21"/>
        <v>#REF!</v>
      </c>
      <c r="F230" t="e">
        <f t="shared" si="24"/>
        <v>#REF!</v>
      </c>
    </row>
    <row r="231" spans="1:6" x14ac:dyDescent="0.25">
      <c r="A231">
        <f t="shared" si="25"/>
        <v>229</v>
      </c>
      <c r="B231" s="4" t="e">
        <f t="shared" si="22"/>
        <v>#REF!</v>
      </c>
      <c r="C231" t="e">
        <f t="shared" si="23"/>
        <v>#REF!</v>
      </c>
      <c r="D231" t="e">
        <f t="shared" si="20"/>
        <v>#REF!</v>
      </c>
      <c r="E231" t="e">
        <f t="shared" si="21"/>
        <v>#REF!</v>
      </c>
      <c r="F231" t="e">
        <f t="shared" si="24"/>
        <v>#REF!</v>
      </c>
    </row>
    <row r="232" spans="1:6" x14ac:dyDescent="0.25">
      <c r="A232">
        <f t="shared" si="25"/>
        <v>230</v>
      </c>
      <c r="B232" s="4" t="e">
        <f t="shared" si="22"/>
        <v>#REF!</v>
      </c>
      <c r="C232" t="e">
        <f t="shared" si="23"/>
        <v>#REF!</v>
      </c>
      <c r="D232" t="e">
        <f t="shared" si="20"/>
        <v>#REF!</v>
      </c>
      <c r="E232" t="e">
        <f t="shared" si="21"/>
        <v>#REF!</v>
      </c>
      <c r="F232" t="e">
        <f t="shared" si="24"/>
        <v>#REF!</v>
      </c>
    </row>
    <row r="233" spans="1:6" x14ac:dyDescent="0.25">
      <c r="A233">
        <f t="shared" si="25"/>
        <v>231</v>
      </c>
      <c r="B233" s="4" t="e">
        <f t="shared" si="22"/>
        <v>#REF!</v>
      </c>
      <c r="C233" t="e">
        <f t="shared" si="23"/>
        <v>#REF!</v>
      </c>
      <c r="D233" t="e">
        <f t="shared" si="20"/>
        <v>#REF!</v>
      </c>
      <c r="E233" t="e">
        <f t="shared" si="21"/>
        <v>#REF!</v>
      </c>
      <c r="F233" t="e">
        <f t="shared" si="24"/>
        <v>#REF!</v>
      </c>
    </row>
    <row r="234" spans="1:6" x14ac:dyDescent="0.25">
      <c r="A234">
        <f t="shared" si="25"/>
        <v>232</v>
      </c>
      <c r="B234" s="4" t="e">
        <f t="shared" si="22"/>
        <v>#REF!</v>
      </c>
      <c r="C234" t="e">
        <f t="shared" si="23"/>
        <v>#REF!</v>
      </c>
      <c r="D234" t="e">
        <f t="shared" si="20"/>
        <v>#REF!</v>
      </c>
      <c r="E234" t="e">
        <f t="shared" si="21"/>
        <v>#REF!</v>
      </c>
      <c r="F234" t="e">
        <f t="shared" si="24"/>
        <v>#REF!</v>
      </c>
    </row>
    <row r="235" spans="1:6" x14ac:dyDescent="0.25">
      <c r="A235">
        <f t="shared" si="25"/>
        <v>233</v>
      </c>
      <c r="B235" s="4" t="e">
        <f t="shared" si="22"/>
        <v>#REF!</v>
      </c>
      <c r="C235" t="e">
        <f t="shared" si="23"/>
        <v>#REF!</v>
      </c>
      <c r="D235" t="e">
        <f t="shared" si="20"/>
        <v>#REF!</v>
      </c>
      <c r="E235" t="e">
        <f t="shared" si="21"/>
        <v>#REF!</v>
      </c>
      <c r="F235" t="e">
        <f t="shared" si="24"/>
        <v>#REF!</v>
      </c>
    </row>
    <row r="236" spans="1:6" x14ac:dyDescent="0.25">
      <c r="A236">
        <f t="shared" si="25"/>
        <v>234</v>
      </c>
      <c r="B236" s="4" t="e">
        <f t="shared" si="22"/>
        <v>#REF!</v>
      </c>
      <c r="C236" t="e">
        <f t="shared" si="23"/>
        <v>#REF!</v>
      </c>
      <c r="D236" t="e">
        <f t="shared" si="20"/>
        <v>#REF!</v>
      </c>
      <c r="E236" t="e">
        <f t="shared" si="21"/>
        <v>#REF!</v>
      </c>
      <c r="F236" t="e">
        <f t="shared" si="24"/>
        <v>#REF!</v>
      </c>
    </row>
    <row r="237" spans="1:6" x14ac:dyDescent="0.25">
      <c r="A237">
        <f t="shared" si="25"/>
        <v>235</v>
      </c>
      <c r="B237" s="4" t="e">
        <f t="shared" si="22"/>
        <v>#REF!</v>
      </c>
      <c r="C237" t="e">
        <f t="shared" si="23"/>
        <v>#REF!</v>
      </c>
      <c r="D237" t="e">
        <f t="shared" si="20"/>
        <v>#REF!</v>
      </c>
      <c r="E237" t="e">
        <f t="shared" si="21"/>
        <v>#REF!</v>
      </c>
      <c r="F237" t="e">
        <f t="shared" si="24"/>
        <v>#REF!</v>
      </c>
    </row>
    <row r="238" spans="1:6" x14ac:dyDescent="0.25">
      <c r="A238">
        <f t="shared" si="25"/>
        <v>236</v>
      </c>
      <c r="B238" s="4" t="e">
        <f t="shared" si="22"/>
        <v>#REF!</v>
      </c>
      <c r="C238" t="e">
        <f t="shared" si="23"/>
        <v>#REF!</v>
      </c>
      <c r="D238" t="e">
        <f t="shared" si="20"/>
        <v>#REF!</v>
      </c>
      <c r="E238" t="e">
        <f t="shared" si="21"/>
        <v>#REF!</v>
      </c>
      <c r="F238" t="e">
        <f t="shared" si="24"/>
        <v>#REF!</v>
      </c>
    </row>
    <row r="239" spans="1:6" x14ac:dyDescent="0.25">
      <c r="A239">
        <f t="shared" si="25"/>
        <v>237</v>
      </c>
      <c r="B239" s="4" t="e">
        <f t="shared" si="22"/>
        <v>#REF!</v>
      </c>
      <c r="C239" t="e">
        <f t="shared" si="23"/>
        <v>#REF!</v>
      </c>
      <c r="D239" t="e">
        <f t="shared" si="20"/>
        <v>#REF!</v>
      </c>
      <c r="E239" t="e">
        <f t="shared" si="21"/>
        <v>#REF!</v>
      </c>
      <c r="F239" t="e">
        <f t="shared" si="24"/>
        <v>#REF!</v>
      </c>
    </row>
    <row r="240" spans="1:6" x14ac:dyDescent="0.25">
      <c r="A240">
        <f t="shared" si="25"/>
        <v>238</v>
      </c>
      <c r="B240" s="4" t="e">
        <f t="shared" si="22"/>
        <v>#REF!</v>
      </c>
      <c r="C240" t="e">
        <f t="shared" si="23"/>
        <v>#REF!</v>
      </c>
      <c r="D240" t="e">
        <f t="shared" si="20"/>
        <v>#REF!</v>
      </c>
      <c r="E240" t="e">
        <f t="shared" si="21"/>
        <v>#REF!</v>
      </c>
      <c r="F240" t="e">
        <f t="shared" si="24"/>
        <v>#REF!</v>
      </c>
    </row>
    <row r="241" spans="1:6" x14ac:dyDescent="0.25">
      <c r="A241">
        <f t="shared" si="25"/>
        <v>239</v>
      </c>
      <c r="B241" s="4" t="e">
        <f t="shared" si="22"/>
        <v>#REF!</v>
      </c>
      <c r="C241" t="e">
        <f t="shared" si="23"/>
        <v>#REF!</v>
      </c>
      <c r="D241" t="e">
        <f t="shared" si="20"/>
        <v>#REF!</v>
      </c>
      <c r="E241" t="e">
        <f t="shared" si="21"/>
        <v>#REF!</v>
      </c>
      <c r="F241" t="e">
        <f t="shared" si="24"/>
        <v>#REF!</v>
      </c>
    </row>
    <row r="242" spans="1:6" x14ac:dyDescent="0.25">
      <c r="A242">
        <f t="shared" si="25"/>
        <v>240</v>
      </c>
      <c r="B242" s="4" t="e">
        <f t="shared" si="22"/>
        <v>#REF!</v>
      </c>
      <c r="C242" t="e">
        <f t="shared" si="23"/>
        <v>#REF!</v>
      </c>
      <c r="D242" t="e">
        <f t="shared" si="20"/>
        <v>#REF!</v>
      </c>
      <c r="E242" t="e">
        <f t="shared" si="21"/>
        <v>#REF!</v>
      </c>
      <c r="F242" t="e">
        <f t="shared" si="24"/>
        <v>#REF!</v>
      </c>
    </row>
    <row r="243" spans="1:6" x14ac:dyDescent="0.25">
      <c r="A243">
        <f t="shared" si="25"/>
        <v>241</v>
      </c>
      <c r="B243" s="4" t="e">
        <f t="shared" si="22"/>
        <v>#REF!</v>
      </c>
      <c r="C243" t="e">
        <f t="shared" si="23"/>
        <v>#REF!</v>
      </c>
      <c r="D243" t="e">
        <f t="shared" si="20"/>
        <v>#REF!</v>
      </c>
      <c r="E243" t="e">
        <f t="shared" si="21"/>
        <v>#REF!</v>
      </c>
      <c r="F243" t="e">
        <f t="shared" si="24"/>
        <v>#REF!</v>
      </c>
    </row>
    <row r="244" spans="1:6" x14ac:dyDescent="0.25">
      <c r="A244">
        <f t="shared" si="25"/>
        <v>242</v>
      </c>
      <c r="B244" s="4" t="e">
        <f t="shared" si="22"/>
        <v>#REF!</v>
      </c>
      <c r="C244" t="e">
        <f t="shared" si="23"/>
        <v>#REF!</v>
      </c>
      <c r="D244" t="e">
        <f t="shared" si="20"/>
        <v>#REF!</v>
      </c>
      <c r="E244" t="e">
        <f t="shared" si="21"/>
        <v>#REF!</v>
      </c>
      <c r="F244" t="e">
        <f t="shared" si="24"/>
        <v>#REF!</v>
      </c>
    </row>
    <row r="245" spans="1:6" x14ac:dyDescent="0.25">
      <c r="A245">
        <f t="shared" si="25"/>
        <v>243</v>
      </c>
      <c r="B245" s="4" t="e">
        <f t="shared" si="22"/>
        <v>#REF!</v>
      </c>
      <c r="C245" t="e">
        <f t="shared" si="23"/>
        <v>#REF!</v>
      </c>
      <c r="D245" t="e">
        <f t="shared" si="20"/>
        <v>#REF!</v>
      </c>
      <c r="E245" t="e">
        <f t="shared" si="21"/>
        <v>#REF!</v>
      </c>
      <c r="F245" t="e">
        <f t="shared" si="24"/>
        <v>#REF!</v>
      </c>
    </row>
    <row r="246" spans="1:6" x14ac:dyDescent="0.25">
      <c r="A246">
        <f t="shared" si="25"/>
        <v>244</v>
      </c>
      <c r="B246" s="4" t="e">
        <f t="shared" si="22"/>
        <v>#REF!</v>
      </c>
      <c r="C246" t="e">
        <f t="shared" si="23"/>
        <v>#REF!</v>
      </c>
      <c r="D246" t="e">
        <f t="shared" si="20"/>
        <v>#REF!</v>
      </c>
      <c r="E246" t="e">
        <f t="shared" si="21"/>
        <v>#REF!</v>
      </c>
      <c r="F246" t="e">
        <f t="shared" si="24"/>
        <v>#REF!</v>
      </c>
    </row>
    <row r="247" spans="1:6" x14ac:dyDescent="0.25">
      <c r="A247">
        <f t="shared" si="25"/>
        <v>245</v>
      </c>
      <c r="B247" s="4" t="e">
        <f t="shared" si="22"/>
        <v>#REF!</v>
      </c>
      <c r="C247" t="e">
        <f t="shared" si="23"/>
        <v>#REF!</v>
      </c>
      <c r="D247" t="e">
        <f t="shared" si="20"/>
        <v>#REF!</v>
      </c>
      <c r="E247" t="e">
        <f t="shared" si="21"/>
        <v>#REF!</v>
      </c>
      <c r="F247" t="e">
        <f t="shared" si="24"/>
        <v>#REF!</v>
      </c>
    </row>
    <row r="248" spans="1:6" x14ac:dyDescent="0.25">
      <c r="A248">
        <f t="shared" si="25"/>
        <v>246</v>
      </c>
      <c r="B248" s="4" t="e">
        <f t="shared" si="22"/>
        <v>#REF!</v>
      </c>
      <c r="C248" t="e">
        <f t="shared" si="23"/>
        <v>#REF!</v>
      </c>
      <c r="D248" t="e">
        <f t="shared" si="20"/>
        <v>#REF!</v>
      </c>
      <c r="E248" t="e">
        <f t="shared" si="21"/>
        <v>#REF!</v>
      </c>
      <c r="F248" t="e">
        <f t="shared" si="24"/>
        <v>#REF!</v>
      </c>
    </row>
    <row r="249" spans="1:6" x14ac:dyDescent="0.25">
      <c r="A249">
        <f t="shared" si="25"/>
        <v>247</v>
      </c>
      <c r="B249" s="4" t="e">
        <f t="shared" si="22"/>
        <v>#REF!</v>
      </c>
      <c r="C249" t="e">
        <f t="shared" si="23"/>
        <v>#REF!</v>
      </c>
      <c r="D249" t="e">
        <f t="shared" si="20"/>
        <v>#REF!</v>
      </c>
      <c r="E249" t="e">
        <f t="shared" si="21"/>
        <v>#REF!</v>
      </c>
      <c r="F249" t="e">
        <f t="shared" si="24"/>
        <v>#REF!</v>
      </c>
    </row>
    <row r="250" spans="1:6" x14ac:dyDescent="0.25">
      <c r="A250">
        <f t="shared" si="25"/>
        <v>248</v>
      </c>
      <c r="B250" s="4" t="e">
        <f t="shared" si="22"/>
        <v>#REF!</v>
      </c>
      <c r="C250" t="e">
        <f t="shared" si="23"/>
        <v>#REF!</v>
      </c>
      <c r="D250" t="e">
        <f t="shared" si="20"/>
        <v>#REF!</v>
      </c>
      <c r="E250" t="e">
        <f t="shared" si="21"/>
        <v>#REF!</v>
      </c>
      <c r="F250" t="e">
        <f t="shared" si="24"/>
        <v>#REF!</v>
      </c>
    </row>
    <row r="251" spans="1:6" x14ac:dyDescent="0.25">
      <c r="A251">
        <f t="shared" si="25"/>
        <v>249</v>
      </c>
      <c r="B251" s="4" t="e">
        <f t="shared" si="22"/>
        <v>#REF!</v>
      </c>
      <c r="C251" t="e">
        <f t="shared" si="23"/>
        <v>#REF!</v>
      </c>
      <c r="D251" t="e">
        <f t="shared" si="20"/>
        <v>#REF!</v>
      </c>
      <c r="E251" t="e">
        <f t="shared" si="21"/>
        <v>#REF!</v>
      </c>
      <c r="F251" t="e">
        <f t="shared" si="24"/>
        <v>#REF!</v>
      </c>
    </row>
    <row r="252" spans="1:6" x14ac:dyDescent="0.25">
      <c r="A252">
        <f t="shared" si="25"/>
        <v>250</v>
      </c>
      <c r="B252" s="4" t="e">
        <f t="shared" si="22"/>
        <v>#REF!</v>
      </c>
      <c r="C252" t="e">
        <f t="shared" si="23"/>
        <v>#REF!</v>
      </c>
      <c r="D252" t="e">
        <f t="shared" si="20"/>
        <v>#REF!</v>
      </c>
      <c r="E252" t="e">
        <f t="shared" si="21"/>
        <v>#REF!</v>
      </c>
      <c r="F252" t="e">
        <f t="shared" si="24"/>
        <v>#REF!</v>
      </c>
    </row>
    <row r="253" spans="1:6" x14ac:dyDescent="0.25">
      <c r="A253">
        <f t="shared" si="25"/>
        <v>251</v>
      </c>
      <c r="B253" s="4" t="e">
        <f t="shared" si="22"/>
        <v>#REF!</v>
      </c>
      <c r="C253" t="e">
        <f t="shared" si="23"/>
        <v>#REF!</v>
      </c>
      <c r="D253" t="e">
        <f t="shared" si="20"/>
        <v>#REF!</v>
      </c>
      <c r="E253" t="e">
        <f t="shared" si="21"/>
        <v>#REF!</v>
      </c>
      <c r="F253" t="e">
        <f t="shared" si="24"/>
        <v>#REF!</v>
      </c>
    </row>
    <row r="254" spans="1:6" x14ac:dyDescent="0.25">
      <c r="A254">
        <f t="shared" si="25"/>
        <v>252</v>
      </c>
      <c r="B254" s="4" t="e">
        <f t="shared" si="22"/>
        <v>#REF!</v>
      </c>
      <c r="C254" t="e">
        <f t="shared" si="23"/>
        <v>#REF!</v>
      </c>
      <c r="D254" t="e">
        <f t="shared" si="20"/>
        <v>#REF!</v>
      </c>
      <c r="E254" t="e">
        <f t="shared" si="21"/>
        <v>#REF!</v>
      </c>
      <c r="F254" t="e">
        <f t="shared" si="24"/>
        <v>#REF!</v>
      </c>
    </row>
    <row r="255" spans="1:6" x14ac:dyDescent="0.25">
      <c r="A255">
        <f t="shared" si="25"/>
        <v>253</v>
      </c>
      <c r="B255" s="4" t="e">
        <f t="shared" si="22"/>
        <v>#REF!</v>
      </c>
      <c r="C255" t="e">
        <f t="shared" si="23"/>
        <v>#REF!</v>
      </c>
      <c r="D255" t="e">
        <f t="shared" si="20"/>
        <v>#REF!</v>
      </c>
      <c r="E255" t="e">
        <f t="shared" si="21"/>
        <v>#REF!</v>
      </c>
      <c r="F255" t="e">
        <f t="shared" si="24"/>
        <v>#REF!</v>
      </c>
    </row>
    <row r="256" spans="1:6" x14ac:dyDescent="0.25">
      <c r="A256">
        <f t="shared" si="25"/>
        <v>254</v>
      </c>
      <c r="B256" s="4" t="e">
        <f t="shared" si="22"/>
        <v>#REF!</v>
      </c>
      <c r="C256" t="e">
        <f t="shared" si="23"/>
        <v>#REF!</v>
      </c>
      <c r="D256" t="e">
        <f t="shared" si="20"/>
        <v>#REF!</v>
      </c>
      <c r="E256" t="e">
        <f t="shared" si="21"/>
        <v>#REF!</v>
      </c>
      <c r="F256" t="e">
        <f t="shared" si="24"/>
        <v>#REF!</v>
      </c>
    </row>
    <row r="257" spans="1:6" x14ac:dyDescent="0.25">
      <c r="A257">
        <f t="shared" si="25"/>
        <v>255</v>
      </c>
      <c r="B257" s="4" t="e">
        <f t="shared" si="22"/>
        <v>#REF!</v>
      </c>
      <c r="C257" t="e">
        <f t="shared" si="23"/>
        <v>#REF!</v>
      </c>
      <c r="D257" t="e">
        <f t="shared" si="20"/>
        <v>#REF!</v>
      </c>
      <c r="E257" t="e">
        <f t="shared" si="21"/>
        <v>#REF!</v>
      </c>
      <c r="F257" t="e">
        <f t="shared" si="24"/>
        <v>#REF!</v>
      </c>
    </row>
    <row r="258" spans="1:6" x14ac:dyDescent="0.25">
      <c r="A258">
        <f t="shared" si="25"/>
        <v>256</v>
      </c>
      <c r="B258" s="4" t="e">
        <f t="shared" si="22"/>
        <v>#REF!</v>
      </c>
      <c r="C258" t="e">
        <f t="shared" si="23"/>
        <v>#REF!</v>
      </c>
      <c r="D258" t="e">
        <f t="shared" si="20"/>
        <v>#REF!</v>
      </c>
      <c r="E258" t="e">
        <f t="shared" si="21"/>
        <v>#REF!</v>
      </c>
      <c r="F258" t="e">
        <f t="shared" si="24"/>
        <v>#REF!</v>
      </c>
    </row>
    <row r="259" spans="1:6" x14ac:dyDescent="0.25">
      <c r="A259">
        <f t="shared" si="25"/>
        <v>257</v>
      </c>
      <c r="B259" s="4" t="e">
        <f t="shared" si="22"/>
        <v>#REF!</v>
      </c>
      <c r="C259" t="e">
        <f t="shared" si="23"/>
        <v>#REF!</v>
      </c>
      <c r="D259" t="e">
        <f t="shared" ref="D259:D322" si="26">YEAR(B259)</f>
        <v>#REF!</v>
      </c>
      <c r="E259" t="e">
        <f t="shared" ref="E259:E322" si="27">VLOOKUP(D259,$J$2:$K$78,2,FALSE)</f>
        <v>#REF!</v>
      </c>
      <c r="F259" t="e">
        <f t="shared" si="24"/>
        <v>#REF!</v>
      </c>
    </row>
    <row r="260" spans="1:6" x14ac:dyDescent="0.25">
      <c r="A260">
        <f t="shared" si="25"/>
        <v>258</v>
      </c>
      <c r="B260" s="4" t="e">
        <f t="shared" ref="B260:B323" si="28">EOMONTH($B$2,A260)</f>
        <v>#REF!</v>
      </c>
      <c r="C260" t="e">
        <f t="shared" ref="C260:C323" si="29">B260-B259</f>
        <v>#REF!</v>
      </c>
      <c r="D260" t="e">
        <f t="shared" si="26"/>
        <v>#REF!</v>
      </c>
      <c r="E260" t="e">
        <f t="shared" si="27"/>
        <v>#REF!</v>
      </c>
      <c r="F260" t="e">
        <f t="shared" ref="F260:F323" si="30">C260/E260</f>
        <v>#REF!</v>
      </c>
    </row>
    <row r="261" spans="1:6" x14ac:dyDescent="0.25">
      <c r="A261">
        <f t="shared" ref="A261:A324" si="31">A260+1</f>
        <v>259</v>
      </c>
      <c r="B261" s="4" t="e">
        <f t="shared" si="28"/>
        <v>#REF!</v>
      </c>
      <c r="C261" t="e">
        <f t="shared" si="29"/>
        <v>#REF!</v>
      </c>
      <c r="D261" t="e">
        <f t="shared" si="26"/>
        <v>#REF!</v>
      </c>
      <c r="E261" t="e">
        <f t="shared" si="27"/>
        <v>#REF!</v>
      </c>
      <c r="F261" t="e">
        <f t="shared" si="30"/>
        <v>#REF!</v>
      </c>
    </row>
    <row r="262" spans="1:6" x14ac:dyDescent="0.25">
      <c r="A262">
        <f t="shared" si="31"/>
        <v>260</v>
      </c>
      <c r="B262" s="4" t="e">
        <f t="shared" si="28"/>
        <v>#REF!</v>
      </c>
      <c r="C262" t="e">
        <f t="shared" si="29"/>
        <v>#REF!</v>
      </c>
      <c r="D262" t="e">
        <f t="shared" si="26"/>
        <v>#REF!</v>
      </c>
      <c r="E262" t="e">
        <f t="shared" si="27"/>
        <v>#REF!</v>
      </c>
      <c r="F262" t="e">
        <f t="shared" si="30"/>
        <v>#REF!</v>
      </c>
    </row>
    <row r="263" spans="1:6" x14ac:dyDescent="0.25">
      <c r="A263">
        <f t="shared" si="31"/>
        <v>261</v>
      </c>
      <c r="B263" s="4" t="e">
        <f t="shared" si="28"/>
        <v>#REF!</v>
      </c>
      <c r="C263" t="e">
        <f t="shared" si="29"/>
        <v>#REF!</v>
      </c>
      <c r="D263" t="e">
        <f t="shared" si="26"/>
        <v>#REF!</v>
      </c>
      <c r="E263" t="e">
        <f t="shared" si="27"/>
        <v>#REF!</v>
      </c>
      <c r="F263" t="e">
        <f t="shared" si="30"/>
        <v>#REF!</v>
      </c>
    </row>
    <row r="264" spans="1:6" x14ac:dyDescent="0.25">
      <c r="A264">
        <f t="shared" si="31"/>
        <v>262</v>
      </c>
      <c r="B264" s="4" t="e">
        <f t="shared" si="28"/>
        <v>#REF!</v>
      </c>
      <c r="C264" t="e">
        <f t="shared" si="29"/>
        <v>#REF!</v>
      </c>
      <c r="D264" t="e">
        <f t="shared" si="26"/>
        <v>#REF!</v>
      </c>
      <c r="E264" t="e">
        <f t="shared" si="27"/>
        <v>#REF!</v>
      </c>
      <c r="F264" t="e">
        <f t="shared" si="30"/>
        <v>#REF!</v>
      </c>
    </row>
    <row r="265" spans="1:6" x14ac:dyDescent="0.25">
      <c r="A265">
        <f t="shared" si="31"/>
        <v>263</v>
      </c>
      <c r="B265" s="4" t="e">
        <f t="shared" si="28"/>
        <v>#REF!</v>
      </c>
      <c r="C265" t="e">
        <f t="shared" si="29"/>
        <v>#REF!</v>
      </c>
      <c r="D265" t="e">
        <f t="shared" si="26"/>
        <v>#REF!</v>
      </c>
      <c r="E265" t="e">
        <f t="shared" si="27"/>
        <v>#REF!</v>
      </c>
      <c r="F265" t="e">
        <f t="shared" si="30"/>
        <v>#REF!</v>
      </c>
    </row>
    <row r="266" spans="1:6" x14ac:dyDescent="0.25">
      <c r="A266">
        <f t="shared" si="31"/>
        <v>264</v>
      </c>
      <c r="B266" s="4" t="e">
        <f t="shared" si="28"/>
        <v>#REF!</v>
      </c>
      <c r="C266" t="e">
        <f t="shared" si="29"/>
        <v>#REF!</v>
      </c>
      <c r="D266" t="e">
        <f t="shared" si="26"/>
        <v>#REF!</v>
      </c>
      <c r="E266" t="e">
        <f t="shared" si="27"/>
        <v>#REF!</v>
      </c>
      <c r="F266" t="e">
        <f t="shared" si="30"/>
        <v>#REF!</v>
      </c>
    </row>
    <row r="267" spans="1:6" x14ac:dyDescent="0.25">
      <c r="A267">
        <f t="shared" si="31"/>
        <v>265</v>
      </c>
      <c r="B267" s="4" t="e">
        <f t="shared" si="28"/>
        <v>#REF!</v>
      </c>
      <c r="C267" t="e">
        <f t="shared" si="29"/>
        <v>#REF!</v>
      </c>
      <c r="D267" t="e">
        <f t="shared" si="26"/>
        <v>#REF!</v>
      </c>
      <c r="E267" t="e">
        <f t="shared" si="27"/>
        <v>#REF!</v>
      </c>
      <c r="F267" t="e">
        <f t="shared" si="30"/>
        <v>#REF!</v>
      </c>
    </row>
    <row r="268" spans="1:6" x14ac:dyDescent="0.25">
      <c r="A268">
        <f t="shared" si="31"/>
        <v>266</v>
      </c>
      <c r="B268" s="4" t="e">
        <f t="shared" si="28"/>
        <v>#REF!</v>
      </c>
      <c r="C268" t="e">
        <f t="shared" si="29"/>
        <v>#REF!</v>
      </c>
      <c r="D268" t="e">
        <f t="shared" si="26"/>
        <v>#REF!</v>
      </c>
      <c r="E268" t="e">
        <f t="shared" si="27"/>
        <v>#REF!</v>
      </c>
      <c r="F268" t="e">
        <f t="shared" si="30"/>
        <v>#REF!</v>
      </c>
    </row>
    <row r="269" spans="1:6" x14ac:dyDescent="0.25">
      <c r="A269">
        <f t="shared" si="31"/>
        <v>267</v>
      </c>
      <c r="B269" s="4" t="e">
        <f t="shared" si="28"/>
        <v>#REF!</v>
      </c>
      <c r="C269" t="e">
        <f t="shared" si="29"/>
        <v>#REF!</v>
      </c>
      <c r="D269" t="e">
        <f t="shared" si="26"/>
        <v>#REF!</v>
      </c>
      <c r="E269" t="e">
        <f t="shared" si="27"/>
        <v>#REF!</v>
      </c>
      <c r="F269" t="e">
        <f t="shared" si="30"/>
        <v>#REF!</v>
      </c>
    </row>
    <row r="270" spans="1:6" x14ac:dyDescent="0.25">
      <c r="A270">
        <f t="shared" si="31"/>
        <v>268</v>
      </c>
      <c r="B270" s="4" t="e">
        <f t="shared" si="28"/>
        <v>#REF!</v>
      </c>
      <c r="C270" t="e">
        <f t="shared" si="29"/>
        <v>#REF!</v>
      </c>
      <c r="D270" t="e">
        <f t="shared" si="26"/>
        <v>#REF!</v>
      </c>
      <c r="E270" t="e">
        <f t="shared" si="27"/>
        <v>#REF!</v>
      </c>
      <c r="F270" t="e">
        <f t="shared" si="30"/>
        <v>#REF!</v>
      </c>
    </row>
    <row r="271" spans="1:6" x14ac:dyDescent="0.25">
      <c r="A271">
        <f t="shared" si="31"/>
        <v>269</v>
      </c>
      <c r="B271" s="4" t="e">
        <f t="shared" si="28"/>
        <v>#REF!</v>
      </c>
      <c r="C271" t="e">
        <f t="shared" si="29"/>
        <v>#REF!</v>
      </c>
      <c r="D271" t="e">
        <f t="shared" si="26"/>
        <v>#REF!</v>
      </c>
      <c r="E271" t="e">
        <f t="shared" si="27"/>
        <v>#REF!</v>
      </c>
      <c r="F271" t="e">
        <f t="shared" si="30"/>
        <v>#REF!</v>
      </c>
    </row>
    <row r="272" spans="1:6" x14ac:dyDescent="0.25">
      <c r="A272">
        <f t="shared" si="31"/>
        <v>270</v>
      </c>
      <c r="B272" s="4" t="e">
        <f t="shared" si="28"/>
        <v>#REF!</v>
      </c>
      <c r="C272" t="e">
        <f t="shared" si="29"/>
        <v>#REF!</v>
      </c>
      <c r="D272" t="e">
        <f t="shared" si="26"/>
        <v>#REF!</v>
      </c>
      <c r="E272" t="e">
        <f t="shared" si="27"/>
        <v>#REF!</v>
      </c>
      <c r="F272" t="e">
        <f t="shared" si="30"/>
        <v>#REF!</v>
      </c>
    </row>
    <row r="273" spans="1:6" x14ac:dyDescent="0.25">
      <c r="A273">
        <f t="shared" si="31"/>
        <v>271</v>
      </c>
      <c r="B273" s="4" t="e">
        <f t="shared" si="28"/>
        <v>#REF!</v>
      </c>
      <c r="C273" t="e">
        <f t="shared" si="29"/>
        <v>#REF!</v>
      </c>
      <c r="D273" t="e">
        <f t="shared" si="26"/>
        <v>#REF!</v>
      </c>
      <c r="E273" t="e">
        <f t="shared" si="27"/>
        <v>#REF!</v>
      </c>
      <c r="F273" t="e">
        <f t="shared" si="30"/>
        <v>#REF!</v>
      </c>
    </row>
    <row r="274" spans="1:6" x14ac:dyDescent="0.25">
      <c r="A274">
        <f t="shared" si="31"/>
        <v>272</v>
      </c>
      <c r="B274" s="4" t="e">
        <f t="shared" si="28"/>
        <v>#REF!</v>
      </c>
      <c r="C274" t="e">
        <f t="shared" si="29"/>
        <v>#REF!</v>
      </c>
      <c r="D274" t="e">
        <f t="shared" si="26"/>
        <v>#REF!</v>
      </c>
      <c r="E274" t="e">
        <f t="shared" si="27"/>
        <v>#REF!</v>
      </c>
      <c r="F274" t="e">
        <f t="shared" si="30"/>
        <v>#REF!</v>
      </c>
    </row>
    <row r="275" spans="1:6" x14ac:dyDescent="0.25">
      <c r="A275">
        <f t="shared" si="31"/>
        <v>273</v>
      </c>
      <c r="B275" s="4" t="e">
        <f t="shared" si="28"/>
        <v>#REF!</v>
      </c>
      <c r="C275" t="e">
        <f t="shared" si="29"/>
        <v>#REF!</v>
      </c>
      <c r="D275" t="e">
        <f t="shared" si="26"/>
        <v>#REF!</v>
      </c>
      <c r="E275" t="e">
        <f t="shared" si="27"/>
        <v>#REF!</v>
      </c>
      <c r="F275" t="e">
        <f t="shared" si="30"/>
        <v>#REF!</v>
      </c>
    </row>
    <row r="276" spans="1:6" x14ac:dyDescent="0.25">
      <c r="A276">
        <f t="shared" si="31"/>
        <v>274</v>
      </c>
      <c r="B276" s="4" t="e">
        <f t="shared" si="28"/>
        <v>#REF!</v>
      </c>
      <c r="C276" t="e">
        <f t="shared" si="29"/>
        <v>#REF!</v>
      </c>
      <c r="D276" t="e">
        <f t="shared" si="26"/>
        <v>#REF!</v>
      </c>
      <c r="E276" t="e">
        <f t="shared" si="27"/>
        <v>#REF!</v>
      </c>
      <c r="F276" t="e">
        <f t="shared" si="30"/>
        <v>#REF!</v>
      </c>
    </row>
    <row r="277" spans="1:6" x14ac:dyDescent="0.25">
      <c r="A277">
        <f t="shared" si="31"/>
        <v>275</v>
      </c>
      <c r="B277" s="4" t="e">
        <f t="shared" si="28"/>
        <v>#REF!</v>
      </c>
      <c r="C277" t="e">
        <f t="shared" si="29"/>
        <v>#REF!</v>
      </c>
      <c r="D277" t="e">
        <f t="shared" si="26"/>
        <v>#REF!</v>
      </c>
      <c r="E277" t="e">
        <f t="shared" si="27"/>
        <v>#REF!</v>
      </c>
      <c r="F277" t="e">
        <f t="shared" si="30"/>
        <v>#REF!</v>
      </c>
    </row>
    <row r="278" spans="1:6" x14ac:dyDescent="0.25">
      <c r="A278">
        <f t="shared" si="31"/>
        <v>276</v>
      </c>
      <c r="B278" s="4" t="e">
        <f t="shared" si="28"/>
        <v>#REF!</v>
      </c>
      <c r="C278" t="e">
        <f t="shared" si="29"/>
        <v>#REF!</v>
      </c>
      <c r="D278" t="e">
        <f t="shared" si="26"/>
        <v>#REF!</v>
      </c>
      <c r="E278" t="e">
        <f t="shared" si="27"/>
        <v>#REF!</v>
      </c>
      <c r="F278" t="e">
        <f t="shared" si="30"/>
        <v>#REF!</v>
      </c>
    </row>
    <row r="279" spans="1:6" x14ac:dyDescent="0.25">
      <c r="A279">
        <f t="shared" si="31"/>
        <v>277</v>
      </c>
      <c r="B279" s="4" t="e">
        <f t="shared" si="28"/>
        <v>#REF!</v>
      </c>
      <c r="C279" t="e">
        <f t="shared" si="29"/>
        <v>#REF!</v>
      </c>
      <c r="D279" t="e">
        <f t="shared" si="26"/>
        <v>#REF!</v>
      </c>
      <c r="E279" t="e">
        <f t="shared" si="27"/>
        <v>#REF!</v>
      </c>
      <c r="F279" t="e">
        <f t="shared" si="30"/>
        <v>#REF!</v>
      </c>
    </row>
    <row r="280" spans="1:6" x14ac:dyDescent="0.25">
      <c r="A280">
        <f t="shared" si="31"/>
        <v>278</v>
      </c>
      <c r="B280" s="4" t="e">
        <f t="shared" si="28"/>
        <v>#REF!</v>
      </c>
      <c r="C280" t="e">
        <f t="shared" si="29"/>
        <v>#REF!</v>
      </c>
      <c r="D280" t="e">
        <f t="shared" si="26"/>
        <v>#REF!</v>
      </c>
      <c r="E280" t="e">
        <f t="shared" si="27"/>
        <v>#REF!</v>
      </c>
      <c r="F280" t="e">
        <f t="shared" si="30"/>
        <v>#REF!</v>
      </c>
    </row>
    <row r="281" spans="1:6" x14ac:dyDescent="0.25">
      <c r="A281">
        <f t="shared" si="31"/>
        <v>279</v>
      </c>
      <c r="B281" s="4" t="e">
        <f t="shared" si="28"/>
        <v>#REF!</v>
      </c>
      <c r="C281" t="e">
        <f t="shared" si="29"/>
        <v>#REF!</v>
      </c>
      <c r="D281" t="e">
        <f t="shared" si="26"/>
        <v>#REF!</v>
      </c>
      <c r="E281" t="e">
        <f t="shared" si="27"/>
        <v>#REF!</v>
      </c>
      <c r="F281" t="e">
        <f t="shared" si="30"/>
        <v>#REF!</v>
      </c>
    </row>
    <row r="282" spans="1:6" x14ac:dyDescent="0.25">
      <c r="A282">
        <f t="shared" si="31"/>
        <v>280</v>
      </c>
      <c r="B282" s="4" t="e">
        <f t="shared" si="28"/>
        <v>#REF!</v>
      </c>
      <c r="C282" t="e">
        <f t="shared" si="29"/>
        <v>#REF!</v>
      </c>
      <c r="D282" t="e">
        <f t="shared" si="26"/>
        <v>#REF!</v>
      </c>
      <c r="E282" t="e">
        <f t="shared" si="27"/>
        <v>#REF!</v>
      </c>
      <c r="F282" t="e">
        <f t="shared" si="30"/>
        <v>#REF!</v>
      </c>
    </row>
    <row r="283" spans="1:6" x14ac:dyDescent="0.25">
      <c r="A283">
        <f t="shared" si="31"/>
        <v>281</v>
      </c>
      <c r="B283" s="4" t="e">
        <f t="shared" si="28"/>
        <v>#REF!</v>
      </c>
      <c r="C283" t="e">
        <f t="shared" si="29"/>
        <v>#REF!</v>
      </c>
      <c r="D283" t="e">
        <f t="shared" si="26"/>
        <v>#REF!</v>
      </c>
      <c r="E283" t="e">
        <f t="shared" si="27"/>
        <v>#REF!</v>
      </c>
      <c r="F283" t="e">
        <f t="shared" si="30"/>
        <v>#REF!</v>
      </c>
    </row>
    <row r="284" spans="1:6" x14ac:dyDescent="0.25">
      <c r="A284">
        <f t="shared" si="31"/>
        <v>282</v>
      </c>
      <c r="B284" s="4" t="e">
        <f t="shared" si="28"/>
        <v>#REF!</v>
      </c>
      <c r="C284" t="e">
        <f t="shared" si="29"/>
        <v>#REF!</v>
      </c>
      <c r="D284" t="e">
        <f t="shared" si="26"/>
        <v>#REF!</v>
      </c>
      <c r="E284" t="e">
        <f t="shared" si="27"/>
        <v>#REF!</v>
      </c>
      <c r="F284" t="e">
        <f t="shared" si="30"/>
        <v>#REF!</v>
      </c>
    </row>
    <row r="285" spans="1:6" x14ac:dyDescent="0.25">
      <c r="A285">
        <f t="shared" si="31"/>
        <v>283</v>
      </c>
      <c r="B285" s="4" t="e">
        <f t="shared" si="28"/>
        <v>#REF!</v>
      </c>
      <c r="C285" t="e">
        <f t="shared" si="29"/>
        <v>#REF!</v>
      </c>
      <c r="D285" t="e">
        <f t="shared" si="26"/>
        <v>#REF!</v>
      </c>
      <c r="E285" t="e">
        <f t="shared" si="27"/>
        <v>#REF!</v>
      </c>
      <c r="F285" t="e">
        <f t="shared" si="30"/>
        <v>#REF!</v>
      </c>
    </row>
    <row r="286" spans="1:6" x14ac:dyDescent="0.25">
      <c r="A286">
        <f t="shared" si="31"/>
        <v>284</v>
      </c>
      <c r="B286" s="4" t="e">
        <f t="shared" si="28"/>
        <v>#REF!</v>
      </c>
      <c r="C286" t="e">
        <f t="shared" si="29"/>
        <v>#REF!</v>
      </c>
      <c r="D286" t="e">
        <f t="shared" si="26"/>
        <v>#REF!</v>
      </c>
      <c r="E286" t="e">
        <f t="shared" si="27"/>
        <v>#REF!</v>
      </c>
      <c r="F286" t="e">
        <f t="shared" si="30"/>
        <v>#REF!</v>
      </c>
    </row>
    <row r="287" spans="1:6" x14ac:dyDescent="0.25">
      <c r="A287">
        <f t="shared" si="31"/>
        <v>285</v>
      </c>
      <c r="B287" s="4" t="e">
        <f t="shared" si="28"/>
        <v>#REF!</v>
      </c>
      <c r="C287" t="e">
        <f t="shared" si="29"/>
        <v>#REF!</v>
      </c>
      <c r="D287" t="e">
        <f t="shared" si="26"/>
        <v>#REF!</v>
      </c>
      <c r="E287" t="e">
        <f t="shared" si="27"/>
        <v>#REF!</v>
      </c>
      <c r="F287" t="e">
        <f t="shared" si="30"/>
        <v>#REF!</v>
      </c>
    </row>
    <row r="288" spans="1:6" x14ac:dyDescent="0.25">
      <c r="A288">
        <f t="shared" si="31"/>
        <v>286</v>
      </c>
      <c r="B288" s="4" t="e">
        <f t="shared" si="28"/>
        <v>#REF!</v>
      </c>
      <c r="C288" t="e">
        <f t="shared" si="29"/>
        <v>#REF!</v>
      </c>
      <c r="D288" t="e">
        <f t="shared" si="26"/>
        <v>#REF!</v>
      </c>
      <c r="E288" t="e">
        <f t="shared" si="27"/>
        <v>#REF!</v>
      </c>
      <c r="F288" t="e">
        <f t="shared" si="30"/>
        <v>#REF!</v>
      </c>
    </row>
    <row r="289" spans="1:6" x14ac:dyDescent="0.25">
      <c r="A289">
        <f t="shared" si="31"/>
        <v>287</v>
      </c>
      <c r="B289" s="4" t="e">
        <f t="shared" si="28"/>
        <v>#REF!</v>
      </c>
      <c r="C289" t="e">
        <f t="shared" si="29"/>
        <v>#REF!</v>
      </c>
      <c r="D289" t="e">
        <f t="shared" si="26"/>
        <v>#REF!</v>
      </c>
      <c r="E289" t="e">
        <f t="shared" si="27"/>
        <v>#REF!</v>
      </c>
      <c r="F289" t="e">
        <f t="shared" si="30"/>
        <v>#REF!</v>
      </c>
    </row>
    <row r="290" spans="1:6" x14ac:dyDescent="0.25">
      <c r="A290">
        <f t="shared" si="31"/>
        <v>288</v>
      </c>
      <c r="B290" s="4" t="e">
        <f t="shared" si="28"/>
        <v>#REF!</v>
      </c>
      <c r="C290" t="e">
        <f t="shared" si="29"/>
        <v>#REF!</v>
      </c>
      <c r="D290" t="e">
        <f t="shared" si="26"/>
        <v>#REF!</v>
      </c>
      <c r="E290" t="e">
        <f t="shared" si="27"/>
        <v>#REF!</v>
      </c>
      <c r="F290" t="e">
        <f t="shared" si="30"/>
        <v>#REF!</v>
      </c>
    </row>
    <row r="291" spans="1:6" x14ac:dyDescent="0.25">
      <c r="A291">
        <f t="shared" si="31"/>
        <v>289</v>
      </c>
      <c r="B291" s="4" t="e">
        <f t="shared" si="28"/>
        <v>#REF!</v>
      </c>
      <c r="C291" t="e">
        <f t="shared" si="29"/>
        <v>#REF!</v>
      </c>
      <c r="D291" t="e">
        <f t="shared" si="26"/>
        <v>#REF!</v>
      </c>
      <c r="E291" t="e">
        <f t="shared" si="27"/>
        <v>#REF!</v>
      </c>
      <c r="F291" t="e">
        <f t="shared" si="30"/>
        <v>#REF!</v>
      </c>
    </row>
    <row r="292" spans="1:6" x14ac:dyDescent="0.25">
      <c r="A292">
        <f t="shared" si="31"/>
        <v>290</v>
      </c>
      <c r="B292" s="4" t="e">
        <f t="shared" si="28"/>
        <v>#REF!</v>
      </c>
      <c r="C292" t="e">
        <f t="shared" si="29"/>
        <v>#REF!</v>
      </c>
      <c r="D292" t="e">
        <f t="shared" si="26"/>
        <v>#REF!</v>
      </c>
      <c r="E292" t="e">
        <f t="shared" si="27"/>
        <v>#REF!</v>
      </c>
      <c r="F292" t="e">
        <f t="shared" si="30"/>
        <v>#REF!</v>
      </c>
    </row>
    <row r="293" spans="1:6" x14ac:dyDescent="0.25">
      <c r="A293">
        <f t="shared" si="31"/>
        <v>291</v>
      </c>
      <c r="B293" s="4" t="e">
        <f t="shared" si="28"/>
        <v>#REF!</v>
      </c>
      <c r="C293" t="e">
        <f t="shared" si="29"/>
        <v>#REF!</v>
      </c>
      <c r="D293" t="e">
        <f t="shared" si="26"/>
        <v>#REF!</v>
      </c>
      <c r="E293" t="e">
        <f t="shared" si="27"/>
        <v>#REF!</v>
      </c>
      <c r="F293" t="e">
        <f t="shared" si="30"/>
        <v>#REF!</v>
      </c>
    </row>
    <row r="294" spans="1:6" x14ac:dyDescent="0.25">
      <c r="A294">
        <f t="shared" si="31"/>
        <v>292</v>
      </c>
      <c r="B294" s="4" t="e">
        <f t="shared" si="28"/>
        <v>#REF!</v>
      </c>
      <c r="C294" t="e">
        <f t="shared" si="29"/>
        <v>#REF!</v>
      </c>
      <c r="D294" t="e">
        <f t="shared" si="26"/>
        <v>#REF!</v>
      </c>
      <c r="E294" t="e">
        <f t="shared" si="27"/>
        <v>#REF!</v>
      </c>
      <c r="F294" t="e">
        <f t="shared" si="30"/>
        <v>#REF!</v>
      </c>
    </row>
    <row r="295" spans="1:6" x14ac:dyDescent="0.25">
      <c r="A295">
        <f t="shared" si="31"/>
        <v>293</v>
      </c>
      <c r="B295" s="4" t="e">
        <f t="shared" si="28"/>
        <v>#REF!</v>
      </c>
      <c r="C295" t="e">
        <f t="shared" si="29"/>
        <v>#REF!</v>
      </c>
      <c r="D295" t="e">
        <f t="shared" si="26"/>
        <v>#REF!</v>
      </c>
      <c r="E295" t="e">
        <f t="shared" si="27"/>
        <v>#REF!</v>
      </c>
      <c r="F295" t="e">
        <f t="shared" si="30"/>
        <v>#REF!</v>
      </c>
    </row>
    <row r="296" spans="1:6" x14ac:dyDescent="0.25">
      <c r="A296">
        <f t="shared" si="31"/>
        <v>294</v>
      </c>
      <c r="B296" s="4" t="e">
        <f t="shared" si="28"/>
        <v>#REF!</v>
      </c>
      <c r="C296" t="e">
        <f t="shared" si="29"/>
        <v>#REF!</v>
      </c>
      <c r="D296" t="e">
        <f t="shared" si="26"/>
        <v>#REF!</v>
      </c>
      <c r="E296" t="e">
        <f t="shared" si="27"/>
        <v>#REF!</v>
      </c>
      <c r="F296" t="e">
        <f t="shared" si="30"/>
        <v>#REF!</v>
      </c>
    </row>
    <row r="297" spans="1:6" x14ac:dyDescent="0.25">
      <c r="A297">
        <f t="shared" si="31"/>
        <v>295</v>
      </c>
      <c r="B297" s="4" t="e">
        <f t="shared" si="28"/>
        <v>#REF!</v>
      </c>
      <c r="C297" t="e">
        <f t="shared" si="29"/>
        <v>#REF!</v>
      </c>
      <c r="D297" t="e">
        <f t="shared" si="26"/>
        <v>#REF!</v>
      </c>
      <c r="E297" t="e">
        <f t="shared" si="27"/>
        <v>#REF!</v>
      </c>
      <c r="F297" t="e">
        <f t="shared" si="30"/>
        <v>#REF!</v>
      </c>
    </row>
    <row r="298" spans="1:6" x14ac:dyDescent="0.25">
      <c r="A298">
        <f t="shared" si="31"/>
        <v>296</v>
      </c>
      <c r="B298" s="4" t="e">
        <f t="shared" si="28"/>
        <v>#REF!</v>
      </c>
      <c r="C298" t="e">
        <f t="shared" si="29"/>
        <v>#REF!</v>
      </c>
      <c r="D298" t="e">
        <f t="shared" si="26"/>
        <v>#REF!</v>
      </c>
      <c r="E298" t="e">
        <f t="shared" si="27"/>
        <v>#REF!</v>
      </c>
      <c r="F298" t="e">
        <f t="shared" si="30"/>
        <v>#REF!</v>
      </c>
    </row>
    <row r="299" spans="1:6" x14ac:dyDescent="0.25">
      <c r="A299">
        <f t="shared" si="31"/>
        <v>297</v>
      </c>
      <c r="B299" s="4" t="e">
        <f t="shared" si="28"/>
        <v>#REF!</v>
      </c>
      <c r="C299" t="e">
        <f t="shared" si="29"/>
        <v>#REF!</v>
      </c>
      <c r="D299" t="e">
        <f t="shared" si="26"/>
        <v>#REF!</v>
      </c>
      <c r="E299" t="e">
        <f t="shared" si="27"/>
        <v>#REF!</v>
      </c>
      <c r="F299" t="e">
        <f t="shared" si="30"/>
        <v>#REF!</v>
      </c>
    </row>
    <row r="300" spans="1:6" x14ac:dyDescent="0.25">
      <c r="A300">
        <f t="shared" si="31"/>
        <v>298</v>
      </c>
      <c r="B300" s="4" t="e">
        <f t="shared" si="28"/>
        <v>#REF!</v>
      </c>
      <c r="C300" t="e">
        <f t="shared" si="29"/>
        <v>#REF!</v>
      </c>
      <c r="D300" t="e">
        <f t="shared" si="26"/>
        <v>#REF!</v>
      </c>
      <c r="E300" t="e">
        <f t="shared" si="27"/>
        <v>#REF!</v>
      </c>
      <c r="F300" t="e">
        <f t="shared" si="30"/>
        <v>#REF!</v>
      </c>
    </row>
    <row r="301" spans="1:6" x14ac:dyDescent="0.25">
      <c r="A301">
        <f t="shared" si="31"/>
        <v>299</v>
      </c>
      <c r="B301" s="4" t="e">
        <f t="shared" si="28"/>
        <v>#REF!</v>
      </c>
      <c r="C301" t="e">
        <f t="shared" si="29"/>
        <v>#REF!</v>
      </c>
      <c r="D301" t="e">
        <f t="shared" si="26"/>
        <v>#REF!</v>
      </c>
      <c r="E301" t="e">
        <f t="shared" si="27"/>
        <v>#REF!</v>
      </c>
      <c r="F301" t="e">
        <f t="shared" si="30"/>
        <v>#REF!</v>
      </c>
    </row>
    <row r="302" spans="1:6" x14ac:dyDescent="0.25">
      <c r="A302">
        <f t="shared" si="31"/>
        <v>300</v>
      </c>
      <c r="B302" s="4" t="e">
        <f t="shared" si="28"/>
        <v>#REF!</v>
      </c>
      <c r="C302" t="e">
        <f t="shared" si="29"/>
        <v>#REF!</v>
      </c>
      <c r="D302" t="e">
        <f t="shared" si="26"/>
        <v>#REF!</v>
      </c>
      <c r="E302" t="e">
        <f t="shared" si="27"/>
        <v>#REF!</v>
      </c>
      <c r="F302" t="e">
        <f t="shared" si="30"/>
        <v>#REF!</v>
      </c>
    </row>
    <row r="303" spans="1:6" x14ac:dyDescent="0.25">
      <c r="A303">
        <f t="shared" si="31"/>
        <v>301</v>
      </c>
      <c r="B303" s="4" t="e">
        <f t="shared" si="28"/>
        <v>#REF!</v>
      </c>
      <c r="C303" t="e">
        <f t="shared" si="29"/>
        <v>#REF!</v>
      </c>
      <c r="D303" t="e">
        <f t="shared" si="26"/>
        <v>#REF!</v>
      </c>
      <c r="E303" t="e">
        <f t="shared" si="27"/>
        <v>#REF!</v>
      </c>
      <c r="F303" t="e">
        <f t="shared" si="30"/>
        <v>#REF!</v>
      </c>
    </row>
    <row r="304" spans="1:6" x14ac:dyDescent="0.25">
      <c r="A304">
        <f t="shared" si="31"/>
        <v>302</v>
      </c>
      <c r="B304" s="4" t="e">
        <f t="shared" si="28"/>
        <v>#REF!</v>
      </c>
      <c r="C304" t="e">
        <f t="shared" si="29"/>
        <v>#REF!</v>
      </c>
      <c r="D304" t="e">
        <f t="shared" si="26"/>
        <v>#REF!</v>
      </c>
      <c r="E304" t="e">
        <f t="shared" si="27"/>
        <v>#REF!</v>
      </c>
      <c r="F304" t="e">
        <f t="shared" si="30"/>
        <v>#REF!</v>
      </c>
    </row>
    <row r="305" spans="1:6" x14ac:dyDescent="0.25">
      <c r="A305">
        <f t="shared" si="31"/>
        <v>303</v>
      </c>
      <c r="B305" s="4" t="e">
        <f t="shared" si="28"/>
        <v>#REF!</v>
      </c>
      <c r="C305" t="e">
        <f t="shared" si="29"/>
        <v>#REF!</v>
      </c>
      <c r="D305" t="e">
        <f t="shared" si="26"/>
        <v>#REF!</v>
      </c>
      <c r="E305" t="e">
        <f t="shared" si="27"/>
        <v>#REF!</v>
      </c>
      <c r="F305" t="e">
        <f t="shared" si="30"/>
        <v>#REF!</v>
      </c>
    </row>
    <row r="306" spans="1:6" x14ac:dyDescent="0.25">
      <c r="A306">
        <f t="shared" si="31"/>
        <v>304</v>
      </c>
      <c r="B306" s="4" t="e">
        <f t="shared" si="28"/>
        <v>#REF!</v>
      </c>
      <c r="C306" t="e">
        <f t="shared" si="29"/>
        <v>#REF!</v>
      </c>
      <c r="D306" t="e">
        <f t="shared" si="26"/>
        <v>#REF!</v>
      </c>
      <c r="E306" t="e">
        <f t="shared" si="27"/>
        <v>#REF!</v>
      </c>
      <c r="F306" t="e">
        <f t="shared" si="30"/>
        <v>#REF!</v>
      </c>
    </row>
    <row r="307" spans="1:6" x14ac:dyDescent="0.25">
      <c r="A307">
        <f t="shared" si="31"/>
        <v>305</v>
      </c>
      <c r="B307" s="4" t="e">
        <f t="shared" si="28"/>
        <v>#REF!</v>
      </c>
      <c r="C307" t="e">
        <f t="shared" si="29"/>
        <v>#REF!</v>
      </c>
      <c r="D307" t="e">
        <f t="shared" si="26"/>
        <v>#REF!</v>
      </c>
      <c r="E307" t="e">
        <f t="shared" si="27"/>
        <v>#REF!</v>
      </c>
      <c r="F307" t="e">
        <f t="shared" si="30"/>
        <v>#REF!</v>
      </c>
    </row>
    <row r="308" spans="1:6" x14ac:dyDescent="0.25">
      <c r="A308">
        <f t="shared" si="31"/>
        <v>306</v>
      </c>
      <c r="B308" s="4" t="e">
        <f t="shared" si="28"/>
        <v>#REF!</v>
      </c>
      <c r="C308" t="e">
        <f t="shared" si="29"/>
        <v>#REF!</v>
      </c>
      <c r="D308" t="e">
        <f t="shared" si="26"/>
        <v>#REF!</v>
      </c>
      <c r="E308" t="e">
        <f t="shared" si="27"/>
        <v>#REF!</v>
      </c>
      <c r="F308" t="e">
        <f t="shared" si="30"/>
        <v>#REF!</v>
      </c>
    </row>
    <row r="309" spans="1:6" x14ac:dyDescent="0.25">
      <c r="A309">
        <f t="shared" si="31"/>
        <v>307</v>
      </c>
      <c r="B309" s="4" t="e">
        <f t="shared" si="28"/>
        <v>#REF!</v>
      </c>
      <c r="C309" t="e">
        <f t="shared" si="29"/>
        <v>#REF!</v>
      </c>
      <c r="D309" t="e">
        <f t="shared" si="26"/>
        <v>#REF!</v>
      </c>
      <c r="E309" t="e">
        <f t="shared" si="27"/>
        <v>#REF!</v>
      </c>
      <c r="F309" t="e">
        <f t="shared" si="30"/>
        <v>#REF!</v>
      </c>
    </row>
    <row r="310" spans="1:6" x14ac:dyDescent="0.25">
      <c r="A310">
        <f t="shared" si="31"/>
        <v>308</v>
      </c>
      <c r="B310" s="4" t="e">
        <f t="shared" si="28"/>
        <v>#REF!</v>
      </c>
      <c r="C310" t="e">
        <f t="shared" si="29"/>
        <v>#REF!</v>
      </c>
      <c r="D310" t="e">
        <f t="shared" si="26"/>
        <v>#REF!</v>
      </c>
      <c r="E310" t="e">
        <f t="shared" si="27"/>
        <v>#REF!</v>
      </c>
      <c r="F310" t="e">
        <f t="shared" si="30"/>
        <v>#REF!</v>
      </c>
    </row>
    <row r="311" spans="1:6" x14ac:dyDescent="0.25">
      <c r="A311">
        <f t="shared" si="31"/>
        <v>309</v>
      </c>
      <c r="B311" s="4" t="e">
        <f t="shared" si="28"/>
        <v>#REF!</v>
      </c>
      <c r="C311" t="e">
        <f t="shared" si="29"/>
        <v>#REF!</v>
      </c>
      <c r="D311" t="e">
        <f t="shared" si="26"/>
        <v>#REF!</v>
      </c>
      <c r="E311" t="e">
        <f t="shared" si="27"/>
        <v>#REF!</v>
      </c>
      <c r="F311" t="e">
        <f t="shared" si="30"/>
        <v>#REF!</v>
      </c>
    </row>
    <row r="312" spans="1:6" x14ac:dyDescent="0.25">
      <c r="A312">
        <f t="shared" si="31"/>
        <v>310</v>
      </c>
      <c r="B312" s="4" t="e">
        <f t="shared" si="28"/>
        <v>#REF!</v>
      </c>
      <c r="C312" t="e">
        <f t="shared" si="29"/>
        <v>#REF!</v>
      </c>
      <c r="D312" t="e">
        <f t="shared" si="26"/>
        <v>#REF!</v>
      </c>
      <c r="E312" t="e">
        <f t="shared" si="27"/>
        <v>#REF!</v>
      </c>
      <c r="F312" t="e">
        <f t="shared" si="30"/>
        <v>#REF!</v>
      </c>
    </row>
    <row r="313" spans="1:6" x14ac:dyDescent="0.25">
      <c r="A313">
        <f t="shared" si="31"/>
        <v>311</v>
      </c>
      <c r="B313" s="4" t="e">
        <f t="shared" si="28"/>
        <v>#REF!</v>
      </c>
      <c r="C313" t="e">
        <f t="shared" si="29"/>
        <v>#REF!</v>
      </c>
      <c r="D313" t="e">
        <f t="shared" si="26"/>
        <v>#REF!</v>
      </c>
      <c r="E313" t="e">
        <f t="shared" si="27"/>
        <v>#REF!</v>
      </c>
      <c r="F313" t="e">
        <f t="shared" si="30"/>
        <v>#REF!</v>
      </c>
    </row>
    <row r="314" spans="1:6" x14ac:dyDescent="0.25">
      <c r="A314">
        <f t="shared" si="31"/>
        <v>312</v>
      </c>
      <c r="B314" s="4" t="e">
        <f t="shared" si="28"/>
        <v>#REF!</v>
      </c>
      <c r="C314" t="e">
        <f t="shared" si="29"/>
        <v>#REF!</v>
      </c>
      <c r="D314" t="e">
        <f t="shared" si="26"/>
        <v>#REF!</v>
      </c>
      <c r="E314" t="e">
        <f t="shared" si="27"/>
        <v>#REF!</v>
      </c>
      <c r="F314" t="e">
        <f t="shared" si="30"/>
        <v>#REF!</v>
      </c>
    </row>
    <row r="315" spans="1:6" x14ac:dyDescent="0.25">
      <c r="A315">
        <f t="shared" si="31"/>
        <v>313</v>
      </c>
      <c r="B315" s="4" t="e">
        <f t="shared" si="28"/>
        <v>#REF!</v>
      </c>
      <c r="C315" t="e">
        <f t="shared" si="29"/>
        <v>#REF!</v>
      </c>
      <c r="D315" t="e">
        <f t="shared" si="26"/>
        <v>#REF!</v>
      </c>
      <c r="E315" t="e">
        <f t="shared" si="27"/>
        <v>#REF!</v>
      </c>
      <c r="F315" t="e">
        <f t="shared" si="30"/>
        <v>#REF!</v>
      </c>
    </row>
    <row r="316" spans="1:6" x14ac:dyDescent="0.25">
      <c r="A316">
        <f t="shared" si="31"/>
        <v>314</v>
      </c>
      <c r="B316" s="4" t="e">
        <f t="shared" si="28"/>
        <v>#REF!</v>
      </c>
      <c r="C316" t="e">
        <f t="shared" si="29"/>
        <v>#REF!</v>
      </c>
      <c r="D316" t="e">
        <f t="shared" si="26"/>
        <v>#REF!</v>
      </c>
      <c r="E316" t="e">
        <f t="shared" si="27"/>
        <v>#REF!</v>
      </c>
      <c r="F316" t="e">
        <f t="shared" si="30"/>
        <v>#REF!</v>
      </c>
    </row>
    <row r="317" spans="1:6" x14ac:dyDescent="0.25">
      <c r="A317">
        <f t="shared" si="31"/>
        <v>315</v>
      </c>
      <c r="B317" s="4" t="e">
        <f t="shared" si="28"/>
        <v>#REF!</v>
      </c>
      <c r="C317" t="e">
        <f t="shared" si="29"/>
        <v>#REF!</v>
      </c>
      <c r="D317" t="e">
        <f t="shared" si="26"/>
        <v>#REF!</v>
      </c>
      <c r="E317" t="e">
        <f t="shared" si="27"/>
        <v>#REF!</v>
      </c>
      <c r="F317" t="e">
        <f t="shared" si="30"/>
        <v>#REF!</v>
      </c>
    </row>
    <row r="318" spans="1:6" x14ac:dyDescent="0.25">
      <c r="A318">
        <f t="shared" si="31"/>
        <v>316</v>
      </c>
      <c r="B318" s="4" t="e">
        <f t="shared" si="28"/>
        <v>#REF!</v>
      </c>
      <c r="C318" t="e">
        <f t="shared" si="29"/>
        <v>#REF!</v>
      </c>
      <c r="D318" t="e">
        <f t="shared" si="26"/>
        <v>#REF!</v>
      </c>
      <c r="E318" t="e">
        <f t="shared" si="27"/>
        <v>#REF!</v>
      </c>
      <c r="F318" t="e">
        <f t="shared" si="30"/>
        <v>#REF!</v>
      </c>
    </row>
    <row r="319" spans="1:6" x14ac:dyDescent="0.25">
      <c r="A319">
        <f t="shared" si="31"/>
        <v>317</v>
      </c>
      <c r="B319" s="4" t="e">
        <f t="shared" si="28"/>
        <v>#REF!</v>
      </c>
      <c r="C319" t="e">
        <f t="shared" si="29"/>
        <v>#REF!</v>
      </c>
      <c r="D319" t="e">
        <f t="shared" si="26"/>
        <v>#REF!</v>
      </c>
      <c r="E319" t="e">
        <f t="shared" si="27"/>
        <v>#REF!</v>
      </c>
      <c r="F319" t="e">
        <f t="shared" si="30"/>
        <v>#REF!</v>
      </c>
    </row>
    <row r="320" spans="1:6" x14ac:dyDescent="0.25">
      <c r="A320">
        <f t="shared" si="31"/>
        <v>318</v>
      </c>
      <c r="B320" s="4" t="e">
        <f t="shared" si="28"/>
        <v>#REF!</v>
      </c>
      <c r="C320" t="e">
        <f t="shared" si="29"/>
        <v>#REF!</v>
      </c>
      <c r="D320" t="e">
        <f t="shared" si="26"/>
        <v>#REF!</v>
      </c>
      <c r="E320" t="e">
        <f t="shared" si="27"/>
        <v>#REF!</v>
      </c>
      <c r="F320" t="e">
        <f t="shared" si="30"/>
        <v>#REF!</v>
      </c>
    </row>
    <row r="321" spans="1:6" x14ac:dyDescent="0.25">
      <c r="A321">
        <f t="shared" si="31"/>
        <v>319</v>
      </c>
      <c r="B321" s="4" t="e">
        <f t="shared" si="28"/>
        <v>#REF!</v>
      </c>
      <c r="C321" t="e">
        <f t="shared" si="29"/>
        <v>#REF!</v>
      </c>
      <c r="D321" t="e">
        <f t="shared" si="26"/>
        <v>#REF!</v>
      </c>
      <c r="E321" t="e">
        <f t="shared" si="27"/>
        <v>#REF!</v>
      </c>
      <c r="F321" t="e">
        <f t="shared" si="30"/>
        <v>#REF!</v>
      </c>
    </row>
    <row r="322" spans="1:6" x14ac:dyDescent="0.25">
      <c r="A322">
        <f t="shared" si="31"/>
        <v>320</v>
      </c>
      <c r="B322" s="4" t="e">
        <f t="shared" si="28"/>
        <v>#REF!</v>
      </c>
      <c r="C322" t="e">
        <f t="shared" si="29"/>
        <v>#REF!</v>
      </c>
      <c r="D322" t="e">
        <f t="shared" si="26"/>
        <v>#REF!</v>
      </c>
      <c r="E322" t="e">
        <f t="shared" si="27"/>
        <v>#REF!</v>
      </c>
      <c r="F322" t="e">
        <f t="shared" si="30"/>
        <v>#REF!</v>
      </c>
    </row>
    <row r="323" spans="1:6" x14ac:dyDescent="0.25">
      <c r="A323">
        <f t="shared" si="31"/>
        <v>321</v>
      </c>
      <c r="B323" s="4" t="e">
        <f t="shared" si="28"/>
        <v>#REF!</v>
      </c>
      <c r="C323" t="e">
        <f t="shared" si="29"/>
        <v>#REF!</v>
      </c>
      <c r="D323" t="e">
        <f t="shared" ref="D323:D386" si="32">YEAR(B323)</f>
        <v>#REF!</v>
      </c>
      <c r="E323" t="e">
        <f t="shared" ref="E323:E386" si="33">VLOOKUP(D323,$J$2:$K$78,2,FALSE)</f>
        <v>#REF!</v>
      </c>
      <c r="F323" t="e">
        <f t="shared" si="30"/>
        <v>#REF!</v>
      </c>
    </row>
    <row r="324" spans="1:6" x14ac:dyDescent="0.25">
      <c r="A324">
        <f t="shared" si="31"/>
        <v>322</v>
      </c>
      <c r="B324" s="4" t="e">
        <f t="shared" ref="B324:B387" si="34">EOMONTH($B$2,A324)</f>
        <v>#REF!</v>
      </c>
      <c r="C324" t="e">
        <f t="shared" ref="C324:C387" si="35">B324-B323</f>
        <v>#REF!</v>
      </c>
      <c r="D324" t="e">
        <f t="shared" si="32"/>
        <v>#REF!</v>
      </c>
      <c r="E324" t="e">
        <f t="shared" si="33"/>
        <v>#REF!</v>
      </c>
      <c r="F324" t="e">
        <f t="shared" ref="F324:F387" si="36">C324/E324</f>
        <v>#REF!</v>
      </c>
    </row>
    <row r="325" spans="1:6" x14ac:dyDescent="0.25">
      <c r="A325">
        <f t="shared" ref="A325:A388" si="37">A324+1</f>
        <v>323</v>
      </c>
      <c r="B325" s="4" t="e">
        <f t="shared" si="34"/>
        <v>#REF!</v>
      </c>
      <c r="C325" t="e">
        <f t="shared" si="35"/>
        <v>#REF!</v>
      </c>
      <c r="D325" t="e">
        <f t="shared" si="32"/>
        <v>#REF!</v>
      </c>
      <c r="E325" t="e">
        <f t="shared" si="33"/>
        <v>#REF!</v>
      </c>
      <c r="F325" t="e">
        <f t="shared" si="36"/>
        <v>#REF!</v>
      </c>
    </row>
    <row r="326" spans="1:6" x14ac:dyDescent="0.25">
      <c r="A326">
        <f t="shared" si="37"/>
        <v>324</v>
      </c>
      <c r="B326" s="4" t="e">
        <f t="shared" si="34"/>
        <v>#REF!</v>
      </c>
      <c r="C326" t="e">
        <f t="shared" si="35"/>
        <v>#REF!</v>
      </c>
      <c r="D326" t="e">
        <f t="shared" si="32"/>
        <v>#REF!</v>
      </c>
      <c r="E326" t="e">
        <f t="shared" si="33"/>
        <v>#REF!</v>
      </c>
      <c r="F326" t="e">
        <f t="shared" si="36"/>
        <v>#REF!</v>
      </c>
    </row>
    <row r="327" spans="1:6" x14ac:dyDescent="0.25">
      <c r="A327">
        <f t="shared" si="37"/>
        <v>325</v>
      </c>
      <c r="B327" s="4" t="e">
        <f t="shared" si="34"/>
        <v>#REF!</v>
      </c>
      <c r="C327" t="e">
        <f t="shared" si="35"/>
        <v>#REF!</v>
      </c>
      <c r="D327" t="e">
        <f t="shared" si="32"/>
        <v>#REF!</v>
      </c>
      <c r="E327" t="e">
        <f t="shared" si="33"/>
        <v>#REF!</v>
      </c>
      <c r="F327" t="e">
        <f t="shared" si="36"/>
        <v>#REF!</v>
      </c>
    </row>
    <row r="328" spans="1:6" x14ac:dyDescent="0.25">
      <c r="A328">
        <f t="shared" si="37"/>
        <v>326</v>
      </c>
      <c r="B328" s="4" t="e">
        <f t="shared" si="34"/>
        <v>#REF!</v>
      </c>
      <c r="C328" t="e">
        <f t="shared" si="35"/>
        <v>#REF!</v>
      </c>
      <c r="D328" t="e">
        <f t="shared" si="32"/>
        <v>#REF!</v>
      </c>
      <c r="E328" t="e">
        <f t="shared" si="33"/>
        <v>#REF!</v>
      </c>
      <c r="F328" t="e">
        <f t="shared" si="36"/>
        <v>#REF!</v>
      </c>
    </row>
    <row r="329" spans="1:6" x14ac:dyDescent="0.25">
      <c r="A329">
        <f t="shared" si="37"/>
        <v>327</v>
      </c>
      <c r="B329" s="4" t="e">
        <f t="shared" si="34"/>
        <v>#REF!</v>
      </c>
      <c r="C329" t="e">
        <f t="shared" si="35"/>
        <v>#REF!</v>
      </c>
      <c r="D329" t="e">
        <f t="shared" si="32"/>
        <v>#REF!</v>
      </c>
      <c r="E329" t="e">
        <f t="shared" si="33"/>
        <v>#REF!</v>
      </c>
      <c r="F329" t="e">
        <f t="shared" si="36"/>
        <v>#REF!</v>
      </c>
    </row>
    <row r="330" spans="1:6" x14ac:dyDescent="0.25">
      <c r="A330">
        <f t="shared" si="37"/>
        <v>328</v>
      </c>
      <c r="B330" s="4" t="e">
        <f t="shared" si="34"/>
        <v>#REF!</v>
      </c>
      <c r="C330" t="e">
        <f t="shared" si="35"/>
        <v>#REF!</v>
      </c>
      <c r="D330" t="e">
        <f t="shared" si="32"/>
        <v>#REF!</v>
      </c>
      <c r="E330" t="e">
        <f t="shared" si="33"/>
        <v>#REF!</v>
      </c>
      <c r="F330" t="e">
        <f t="shared" si="36"/>
        <v>#REF!</v>
      </c>
    </row>
    <row r="331" spans="1:6" x14ac:dyDescent="0.25">
      <c r="A331">
        <f t="shared" si="37"/>
        <v>329</v>
      </c>
      <c r="B331" s="4" t="e">
        <f t="shared" si="34"/>
        <v>#REF!</v>
      </c>
      <c r="C331" t="e">
        <f t="shared" si="35"/>
        <v>#REF!</v>
      </c>
      <c r="D331" t="e">
        <f t="shared" si="32"/>
        <v>#REF!</v>
      </c>
      <c r="E331" t="e">
        <f t="shared" si="33"/>
        <v>#REF!</v>
      </c>
      <c r="F331" t="e">
        <f t="shared" si="36"/>
        <v>#REF!</v>
      </c>
    </row>
    <row r="332" spans="1:6" x14ac:dyDescent="0.25">
      <c r="A332">
        <f t="shared" si="37"/>
        <v>330</v>
      </c>
      <c r="B332" s="4" t="e">
        <f t="shared" si="34"/>
        <v>#REF!</v>
      </c>
      <c r="C332" t="e">
        <f t="shared" si="35"/>
        <v>#REF!</v>
      </c>
      <c r="D332" t="e">
        <f t="shared" si="32"/>
        <v>#REF!</v>
      </c>
      <c r="E332" t="e">
        <f t="shared" si="33"/>
        <v>#REF!</v>
      </c>
      <c r="F332" t="e">
        <f t="shared" si="36"/>
        <v>#REF!</v>
      </c>
    </row>
    <row r="333" spans="1:6" x14ac:dyDescent="0.25">
      <c r="A333">
        <f t="shared" si="37"/>
        <v>331</v>
      </c>
      <c r="B333" s="4" t="e">
        <f t="shared" si="34"/>
        <v>#REF!</v>
      </c>
      <c r="C333" t="e">
        <f t="shared" si="35"/>
        <v>#REF!</v>
      </c>
      <c r="D333" t="e">
        <f t="shared" si="32"/>
        <v>#REF!</v>
      </c>
      <c r="E333" t="e">
        <f t="shared" si="33"/>
        <v>#REF!</v>
      </c>
      <c r="F333" t="e">
        <f t="shared" si="36"/>
        <v>#REF!</v>
      </c>
    </row>
    <row r="334" spans="1:6" x14ac:dyDescent="0.25">
      <c r="A334">
        <f t="shared" si="37"/>
        <v>332</v>
      </c>
      <c r="B334" s="4" t="e">
        <f t="shared" si="34"/>
        <v>#REF!</v>
      </c>
      <c r="C334" t="e">
        <f t="shared" si="35"/>
        <v>#REF!</v>
      </c>
      <c r="D334" t="e">
        <f t="shared" si="32"/>
        <v>#REF!</v>
      </c>
      <c r="E334" t="e">
        <f t="shared" si="33"/>
        <v>#REF!</v>
      </c>
      <c r="F334" t="e">
        <f t="shared" si="36"/>
        <v>#REF!</v>
      </c>
    </row>
    <row r="335" spans="1:6" x14ac:dyDescent="0.25">
      <c r="A335">
        <f t="shared" si="37"/>
        <v>333</v>
      </c>
      <c r="B335" s="4" t="e">
        <f t="shared" si="34"/>
        <v>#REF!</v>
      </c>
      <c r="C335" t="e">
        <f t="shared" si="35"/>
        <v>#REF!</v>
      </c>
      <c r="D335" t="e">
        <f t="shared" si="32"/>
        <v>#REF!</v>
      </c>
      <c r="E335" t="e">
        <f t="shared" si="33"/>
        <v>#REF!</v>
      </c>
      <c r="F335" t="e">
        <f t="shared" si="36"/>
        <v>#REF!</v>
      </c>
    </row>
    <row r="336" spans="1:6" x14ac:dyDescent="0.25">
      <c r="A336">
        <f t="shared" si="37"/>
        <v>334</v>
      </c>
      <c r="B336" s="4" t="e">
        <f t="shared" si="34"/>
        <v>#REF!</v>
      </c>
      <c r="C336" t="e">
        <f t="shared" si="35"/>
        <v>#REF!</v>
      </c>
      <c r="D336" t="e">
        <f t="shared" si="32"/>
        <v>#REF!</v>
      </c>
      <c r="E336" t="e">
        <f t="shared" si="33"/>
        <v>#REF!</v>
      </c>
      <c r="F336" t="e">
        <f t="shared" si="36"/>
        <v>#REF!</v>
      </c>
    </row>
    <row r="337" spans="1:6" x14ac:dyDescent="0.25">
      <c r="A337">
        <f t="shared" si="37"/>
        <v>335</v>
      </c>
      <c r="B337" s="4" t="e">
        <f t="shared" si="34"/>
        <v>#REF!</v>
      </c>
      <c r="C337" t="e">
        <f t="shared" si="35"/>
        <v>#REF!</v>
      </c>
      <c r="D337" t="e">
        <f t="shared" si="32"/>
        <v>#REF!</v>
      </c>
      <c r="E337" t="e">
        <f t="shared" si="33"/>
        <v>#REF!</v>
      </c>
      <c r="F337" t="e">
        <f t="shared" si="36"/>
        <v>#REF!</v>
      </c>
    </row>
    <row r="338" spans="1:6" x14ac:dyDescent="0.25">
      <c r="A338">
        <f t="shared" si="37"/>
        <v>336</v>
      </c>
      <c r="B338" s="4" t="e">
        <f t="shared" si="34"/>
        <v>#REF!</v>
      </c>
      <c r="C338" t="e">
        <f t="shared" si="35"/>
        <v>#REF!</v>
      </c>
      <c r="D338" t="e">
        <f t="shared" si="32"/>
        <v>#REF!</v>
      </c>
      <c r="E338" t="e">
        <f t="shared" si="33"/>
        <v>#REF!</v>
      </c>
      <c r="F338" t="e">
        <f t="shared" si="36"/>
        <v>#REF!</v>
      </c>
    </row>
    <row r="339" spans="1:6" x14ac:dyDescent="0.25">
      <c r="A339">
        <f t="shared" si="37"/>
        <v>337</v>
      </c>
      <c r="B339" s="4" t="e">
        <f t="shared" si="34"/>
        <v>#REF!</v>
      </c>
      <c r="C339" t="e">
        <f t="shared" si="35"/>
        <v>#REF!</v>
      </c>
      <c r="D339" t="e">
        <f t="shared" si="32"/>
        <v>#REF!</v>
      </c>
      <c r="E339" t="e">
        <f t="shared" si="33"/>
        <v>#REF!</v>
      </c>
      <c r="F339" t="e">
        <f t="shared" si="36"/>
        <v>#REF!</v>
      </c>
    </row>
    <row r="340" spans="1:6" x14ac:dyDescent="0.25">
      <c r="A340">
        <f t="shared" si="37"/>
        <v>338</v>
      </c>
      <c r="B340" s="4" t="e">
        <f t="shared" si="34"/>
        <v>#REF!</v>
      </c>
      <c r="C340" t="e">
        <f t="shared" si="35"/>
        <v>#REF!</v>
      </c>
      <c r="D340" t="e">
        <f t="shared" si="32"/>
        <v>#REF!</v>
      </c>
      <c r="E340" t="e">
        <f t="shared" si="33"/>
        <v>#REF!</v>
      </c>
      <c r="F340" t="e">
        <f t="shared" si="36"/>
        <v>#REF!</v>
      </c>
    </row>
    <row r="341" spans="1:6" x14ac:dyDescent="0.25">
      <c r="A341">
        <f t="shared" si="37"/>
        <v>339</v>
      </c>
      <c r="B341" s="4" t="e">
        <f t="shared" si="34"/>
        <v>#REF!</v>
      </c>
      <c r="C341" t="e">
        <f t="shared" si="35"/>
        <v>#REF!</v>
      </c>
      <c r="D341" t="e">
        <f t="shared" si="32"/>
        <v>#REF!</v>
      </c>
      <c r="E341" t="e">
        <f t="shared" si="33"/>
        <v>#REF!</v>
      </c>
      <c r="F341" t="e">
        <f t="shared" si="36"/>
        <v>#REF!</v>
      </c>
    </row>
    <row r="342" spans="1:6" x14ac:dyDescent="0.25">
      <c r="A342">
        <f t="shared" si="37"/>
        <v>340</v>
      </c>
      <c r="B342" s="4" t="e">
        <f t="shared" si="34"/>
        <v>#REF!</v>
      </c>
      <c r="C342" t="e">
        <f t="shared" si="35"/>
        <v>#REF!</v>
      </c>
      <c r="D342" t="e">
        <f t="shared" si="32"/>
        <v>#REF!</v>
      </c>
      <c r="E342" t="e">
        <f t="shared" si="33"/>
        <v>#REF!</v>
      </c>
      <c r="F342" t="e">
        <f t="shared" si="36"/>
        <v>#REF!</v>
      </c>
    </row>
    <row r="343" spans="1:6" x14ac:dyDescent="0.25">
      <c r="A343">
        <f t="shared" si="37"/>
        <v>341</v>
      </c>
      <c r="B343" s="4" t="e">
        <f t="shared" si="34"/>
        <v>#REF!</v>
      </c>
      <c r="C343" t="e">
        <f t="shared" si="35"/>
        <v>#REF!</v>
      </c>
      <c r="D343" t="e">
        <f t="shared" si="32"/>
        <v>#REF!</v>
      </c>
      <c r="E343" t="e">
        <f t="shared" si="33"/>
        <v>#REF!</v>
      </c>
      <c r="F343" t="e">
        <f t="shared" si="36"/>
        <v>#REF!</v>
      </c>
    </row>
    <row r="344" spans="1:6" x14ac:dyDescent="0.25">
      <c r="A344">
        <f t="shared" si="37"/>
        <v>342</v>
      </c>
      <c r="B344" s="4" t="e">
        <f t="shared" si="34"/>
        <v>#REF!</v>
      </c>
      <c r="C344" t="e">
        <f t="shared" si="35"/>
        <v>#REF!</v>
      </c>
      <c r="D344" t="e">
        <f t="shared" si="32"/>
        <v>#REF!</v>
      </c>
      <c r="E344" t="e">
        <f t="shared" si="33"/>
        <v>#REF!</v>
      </c>
      <c r="F344" t="e">
        <f t="shared" si="36"/>
        <v>#REF!</v>
      </c>
    </row>
    <row r="345" spans="1:6" x14ac:dyDescent="0.25">
      <c r="A345">
        <f t="shared" si="37"/>
        <v>343</v>
      </c>
      <c r="B345" s="4" t="e">
        <f t="shared" si="34"/>
        <v>#REF!</v>
      </c>
      <c r="C345" t="e">
        <f t="shared" si="35"/>
        <v>#REF!</v>
      </c>
      <c r="D345" t="e">
        <f t="shared" si="32"/>
        <v>#REF!</v>
      </c>
      <c r="E345" t="e">
        <f t="shared" si="33"/>
        <v>#REF!</v>
      </c>
      <c r="F345" t="e">
        <f t="shared" si="36"/>
        <v>#REF!</v>
      </c>
    </row>
    <row r="346" spans="1:6" x14ac:dyDescent="0.25">
      <c r="A346">
        <f t="shared" si="37"/>
        <v>344</v>
      </c>
      <c r="B346" s="4" t="e">
        <f t="shared" si="34"/>
        <v>#REF!</v>
      </c>
      <c r="C346" t="e">
        <f t="shared" si="35"/>
        <v>#REF!</v>
      </c>
      <c r="D346" t="e">
        <f t="shared" si="32"/>
        <v>#REF!</v>
      </c>
      <c r="E346" t="e">
        <f t="shared" si="33"/>
        <v>#REF!</v>
      </c>
      <c r="F346" t="e">
        <f t="shared" si="36"/>
        <v>#REF!</v>
      </c>
    </row>
    <row r="347" spans="1:6" x14ac:dyDescent="0.25">
      <c r="A347">
        <f t="shared" si="37"/>
        <v>345</v>
      </c>
      <c r="B347" s="4" t="e">
        <f t="shared" si="34"/>
        <v>#REF!</v>
      </c>
      <c r="C347" t="e">
        <f t="shared" si="35"/>
        <v>#REF!</v>
      </c>
      <c r="D347" t="e">
        <f t="shared" si="32"/>
        <v>#REF!</v>
      </c>
      <c r="E347" t="e">
        <f t="shared" si="33"/>
        <v>#REF!</v>
      </c>
      <c r="F347" t="e">
        <f t="shared" si="36"/>
        <v>#REF!</v>
      </c>
    </row>
    <row r="348" spans="1:6" x14ac:dyDescent="0.25">
      <c r="A348">
        <f t="shared" si="37"/>
        <v>346</v>
      </c>
      <c r="B348" s="4" t="e">
        <f t="shared" si="34"/>
        <v>#REF!</v>
      </c>
      <c r="C348" t="e">
        <f t="shared" si="35"/>
        <v>#REF!</v>
      </c>
      <c r="D348" t="e">
        <f t="shared" si="32"/>
        <v>#REF!</v>
      </c>
      <c r="E348" t="e">
        <f t="shared" si="33"/>
        <v>#REF!</v>
      </c>
      <c r="F348" t="e">
        <f t="shared" si="36"/>
        <v>#REF!</v>
      </c>
    </row>
    <row r="349" spans="1:6" x14ac:dyDescent="0.25">
      <c r="A349">
        <f t="shared" si="37"/>
        <v>347</v>
      </c>
      <c r="B349" s="4" t="e">
        <f t="shared" si="34"/>
        <v>#REF!</v>
      </c>
      <c r="C349" t="e">
        <f t="shared" si="35"/>
        <v>#REF!</v>
      </c>
      <c r="D349" t="e">
        <f t="shared" si="32"/>
        <v>#REF!</v>
      </c>
      <c r="E349" t="e">
        <f t="shared" si="33"/>
        <v>#REF!</v>
      </c>
      <c r="F349" t="e">
        <f t="shared" si="36"/>
        <v>#REF!</v>
      </c>
    </row>
    <row r="350" spans="1:6" x14ac:dyDescent="0.25">
      <c r="A350">
        <f t="shared" si="37"/>
        <v>348</v>
      </c>
      <c r="B350" s="4" t="e">
        <f t="shared" si="34"/>
        <v>#REF!</v>
      </c>
      <c r="C350" t="e">
        <f t="shared" si="35"/>
        <v>#REF!</v>
      </c>
      <c r="D350" t="e">
        <f t="shared" si="32"/>
        <v>#REF!</v>
      </c>
      <c r="E350" t="e">
        <f t="shared" si="33"/>
        <v>#REF!</v>
      </c>
      <c r="F350" t="e">
        <f t="shared" si="36"/>
        <v>#REF!</v>
      </c>
    </row>
    <row r="351" spans="1:6" x14ac:dyDescent="0.25">
      <c r="A351">
        <f t="shared" si="37"/>
        <v>349</v>
      </c>
      <c r="B351" s="4" t="e">
        <f t="shared" si="34"/>
        <v>#REF!</v>
      </c>
      <c r="C351" t="e">
        <f t="shared" si="35"/>
        <v>#REF!</v>
      </c>
      <c r="D351" t="e">
        <f t="shared" si="32"/>
        <v>#REF!</v>
      </c>
      <c r="E351" t="e">
        <f t="shared" si="33"/>
        <v>#REF!</v>
      </c>
      <c r="F351" t="e">
        <f t="shared" si="36"/>
        <v>#REF!</v>
      </c>
    </row>
    <row r="352" spans="1:6" x14ac:dyDescent="0.25">
      <c r="A352">
        <f t="shared" si="37"/>
        <v>350</v>
      </c>
      <c r="B352" s="4" t="e">
        <f t="shared" si="34"/>
        <v>#REF!</v>
      </c>
      <c r="C352" t="e">
        <f t="shared" si="35"/>
        <v>#REF!</v>
      </c>
      <c r="D352" t="e">
        <f t="shared" si="32"/>
        <v>#REF!</v>
      </c>
      <c r="E352" t="e">
        <f t="shared" si="33"/>
        <v>#REF!</v>
      </c>
      <c r="F352" t="e">
        <f t="shared" si="36"/>
        <v>#REF!</v>
      </c>
    </row>
    <row r="353" spans="1:6" x14ac:dyDescent="0.25">
      <c r="A353">
        <f t="shared" si="37"/>
        <v>351</v>
      </c>
      <c r="B353" s="4" t="e">
        <f t="shared" si="34"/>
        <v>#REF!</v>
      </c>
      <c r="C353" t="e">
        <f t="shared" si="35"/>
        <v>#REF!</v>
      </c>
      <c r="D353" t="e">
        <f t="shared" si="32"/>
        <v>#REF!</v>
      </c>
      <c r="E353" t="e">
        <f t="shared" si="33"/>
        <v>#REF!</v>
      </c>
      <c r="F353" t="e">
        <f t="shared" si="36"/>
        <v>#REF!</v>
      </c>
    </row>
    <row r="354" spans="1:6" x14ac:dyDescent="0.25">
      <c r="A354">
        <f t="shared" si="37"/>
        <v>352</v>
      </c>
      <c r="B354" s="4" t="e">
        <f t="shared" si="34"/>
        <v>#REF!</v>
      </c>
      <c r="C354" t="e">
        <f t="shared" si="35"/>
        <v>#REF!</v>
      </c>
      <c r="D354" t="e">
        <f t="shared" si="32"/>
        <v>#REF!</v>
      </c>
      <c r="E354" t="e">
        <f t="shared" si="33"/>
        <v>#REF!</v>
      </c>
      <c r="F354" t="e">
        <f t="shared" si="36"/>
        <v>#REF!</v>
      </c>
    </row>
    <row r="355" spans="1:6" x14ac:dyDescent="0.25">
      <c r="A355">
        <f t="shared" si="37"/>
        <v>353</v>
      </c>
      <c r="B355" s="4" t="e">
        <f t="shared" si="34"/>
        <v>#REF!</v>
      </c>
      <c r="C355" t="e">
        <f t="shared" si="35"/>
        <v>#REF!</v>
      </c>
      <c r="D355" t="e">
        <f t="shared" si="32"/>
        <v>#REF!</v>
      </c>
      <c r="E355" t="e">
        <f t="shared" si="33"/>
        <v>#REF!</v>
      </c>
      <c r="F355" t="e">
        <f t="shared" si="36"/>
        <v>#REF!</v>
      </c>
    </row>
    <row r="356" spans="1:6" x14ac:dyDescent="0.25">
      <c r="A356">
        <f t="shared" si="37"/>
        <v>354</v>
      </c>
      <c r="B356" s="4" t="e">
        <f t="shared" si="34"/>
        <v>#REF!</v>
      </c>
      <c r="C356" t="e">
        <f t="shared" si="35"/>
        <v>#REF!</v>
      </c>
      <c r="D356" t="e">
        <f t="shared" si="32"/>
        <v>#REF!</v>
      </c>
      <c r="E356" t="e">
        <f t="shared" si="33"/>
        <v>#REF!</v>
      </c>
      <c r="F356" t="e">
        <f t="shared" si="36"/>
        <v>#REF!</v>
      </c>
    </row>
    <row r="357" spans="1:6" x14ac:dyDescent="0.25">
      <c r="A357">
        <f t="shared" si="37"/>
        <v>355</v>
      </c>
      <c r="B357" s="4" t="e">
        <f t="shared" si="34"/>
        <v>#REF!</v>
      </c>
      <c r="C357" t="e">
        <f t="shared" si="35"/>
        <v>#REF!</v>
      </c>
      <c r="D357" t="e">
        <f t="shared" si="32"/>
        <v>#REF!</v>
      </c>
      <c r="E357" t="e">
        <f t="shared" si="33"/>
        <v>#REF!</v>
      </c>
      <c r="F357" t="e">
        <f t="shared" si="36"/>
        <v>#REF!</v>
      </c>
    </row>
    <row r="358" spans="1:6" x14ac:dyDescent="0.25">
      <c r="A358">
        <f t="shared" si="37"/>
        <v>356</v>
      </c>
      <c r="B358" s="4" t="e">
        <f t="shared" si="34"/>
        <v>#REF!</v>
      </c>
      <c r="C358" t="e">
        <f t="shared" si="35"/>
        <v>#REF!</v>
      </c>
      <c r="D358" t="e">
        <f t="shared" si="32"/>
        <v>#REF!</v>
      </c>
      <c r="E358" t="e">
        <f t="shared" si="33"/>
        <v>#REF!</v>
      </c>
      <c r="F358" t="e">
        <f t="shared" si="36"/>
        <v>#REF!</v>
      </c>
    </row>
    <row r="359" spans="1:6" x14ac:dyDescent="0.25">
      <c r="A359">
        <f t="shared" si="37"/>
        <v>357</v>
      </c>
      <c r="B359" s="4" t="e">
        <f t="shared" si="34"/>
        <v>#REF!</v>
      </c>
      <c r="C359" t="e">
        <f t="shared" si="35"/>
        <v>#REF!</v>
      </c>
      <c r="D359" t="e">
        <f t="shared" si="32"/>
        <v>#REF!</v>
      </c>
      <c r="E359" t="e">
        <f t="shared" si="33"/>
        <v>#REF!</v>
      </c>
      <c r="F359" t="e">
        <f t="shared" si="36"/>
        <v>#REF!</v>
      </c>
    </row>
    <row r="360" spans="1:6" x14ac:dyDescent="0.25">
      <c r="A360">
        <f t="shared" si="37"/>
        <v>358</v>
      </c>
      <c r="B360" s="4" t="e">
        <f t="shared" si="34"/>
        <v>#REF!</v>
      </c>
      <c r="C360" t="e">
        <f t="shared" si="35"/>
        <v>#REF!</v>
      </c>
      <c r="D360" t="e">
        <f t="shared" si="32"/>
        <v>#REF!</v>
      </c>
      <c r="E360" t="e">
        <f t="shared" si="33"/>
        <v>#REF!</v>
      </c>
      <c r="F360" t="e">
        <f t="shared" si="36"/>
        <v>#REF!</v>
      </c>
    </row>
    <row r="361" spans="1:6" x14ac:dyDescent="0.25">
      <c r="A361">
        <f t="shared" si="37"/>
        <v>359</v>
      </c>
      <c r="B361" s="4" t="e">
        <f t="shared" si="34"/>
        <v>#REF!</v>
      </c>
      <c r="C361" t="e">
        <f t="shared" si="35"/>
        <v>#REF!</v>
      </c>
      <c r="D361" t="e">
        <f t="shared" si="32"/>
        <v>#REF!</v>
      </c>
      <c r="E361" t="e">
        <f t="shared" si="33"/>
        <v>#REF!</v>
      </c>
      <c r="F361" t="e">
        <f t="shared" si="36"/>
        <v>#REF!</v>
      </c>
    </row>
    <row r="362" spans="1:6" x14ac:dyDescent="0.25">
      <c r="A362">
        <f t="shared" si="37"/>
        <v>360</v>
      </c>
      <c r="B362" s="4" t="e">
        <f t="shared" si="34"/>
        <v>#REF!</v>
      </c>
      <c r="C362" t="e">
        <f t="shared" si="35"/>
        <v>#REF!</v>
      </c>
      <c r="D362" t="e">
        <f t="shared" si="32"/>
        <v>#REF!</v>
      </c>
      <c r="E362" t="e">
        <f t="shared" si="33"/>
        <v>#REF!</v>
      </c>
      <c r="F362" t="e">
        <f t="shared" si="36"/>
        <v>#REF!</v>
      </c>
    </row>
    <row r="363" spans="1:6" x14ac:dyDescent="0.25">
      <c r="A363">
        <f t="shared" si="37"/>
        <v>361</v>
      </c>
      <c r="B363" s="4" t="e">
        <f t="shared" si="34"/>
        <v>#REF!</v>
      </c>
      <c r="C363" t="e">
        <f t="shared" si="35"/>
        <v>#REF!</v>
      </c>
      <c r="D363" t="e">
        <f t="shared" si="32"/>
        <v>#REF!</v>
      </c>
      <c r="E363" t="e">
        <f t="shared" si="33"/>
        <v>#REF!</v>
      </c>
      <c r="F363" t="e">
        <f t="shared" si="36"/>
        <v>#REF!</v>
      </c>
    </row>
    <row r="364" spans="1:6" x14ac:dyDescent="0.25">
      <c r="A364">
        <f t="shared" si="37"/>
        <v>362</v>
      </c>
      <c r="B364" s="4" t="e">
        <f t="shared" si="34"/>
        <v>#REF!</v>
      </c>
      <c r="C364" t="e">
        <f t="shared" si="35"/>
        <v>#REF!</v>
      </c>
      <c r="D364" t="e">
        <f t="shared" si="32"/>
        <v>#REF!</v>
      </c>
      <c r="E364" t="e">
        <f t="shared" si="33"/>
        <v>#REF!</v>
      </c>
      <c r="F364" t="e">
        <f t="shared" si="36"/>
        <v>#REF!</v>
      </c>
    </row>
    <row r="365" spans="1:6" x14ac:dyDescent="0.25">
      <c r="A365">
        <f t="shared" si="37"/>
        <v>363</v>
      </c>
      <c r="B365" s="4" t="e">
        <f t="shared" si="34"/>
        <v>#REF!</v>
      </c>
      <c r="C365" t="e">
        <f t="shared" si="35"/>
        <v>#REF!</v>
      </c>
      <c r="D365" t="e">
        <f t="shared" si="32"/>
        <v>#REF!</v>
      </c>
      <c r="E365" t="e">
        <f t="shared" si="33"/>
        <v>#REF!</v>
      </c>
      <c r="F365" t="e">
        <f t="shared" si="36"/>
        <v>#REF!</v>
      </c>
    </row>
    <row r="366" spans="1:6" x14ac:dyDescent="0.25">
      <c r="A366">
        <f t="shared" si="37"/>
        <v>364</v>
      </c>
      <c r="B366" s="4" t="e">
        <f t="shared" si="34"/>
        <v>#REF!</v>
      </c>
      <c r="C366" t="e">
        <f t="shared" si="35"/>
        <v>#REF!</v>
      </c>
      <c r="D366" t="e">
        <f t="shared" si="32"/>
        <v>#REF!</v>
      </c>
      <c r="E366" t="e">
        <f t="shared" si="33"/>
        <v>#REF!</v>
      </c>
      <c r="F366" t="e">
        <f t="shared" si="36"/>
        <v>#REF!</v>
      </c>
    </row>
    <row r="367" spans="1:6" x14ac:dyDescent="0.25">
      <c r="A367">
        <f t="shared" si="37"/>
        <v>365</v>
      </c>
      <c r="B367" s="4" t="e">
        <f t="shared" si="34"/>
        <v>#REF!</v>
      </c>
      <c r="C367" t="e">
        <f t="shared" si="35"/>
        <v>#REF!</v>
      </c>
      <c r="D367" t="e">
        <f t="shared" si="32"/>
        <v>#REF!</v>
      </c>
      <c r="E367" t="e">
        <f t="shared" si="33"/>
        <v>#REF!</v>
      </c>
      <c r="F367" t="e">
        <f t="shared" si="36"/>
        <v>#REF!</v>
      </c>
    </row>
    <row r="368" spans="1:6" x14ac:dyDescent="0.25">
      <c r="A368">
        <f t="shared" si="37"/>
        <v>366</v>
      </c>
      <c r="B368" s="4" t="e">
        <f t="shared" si="34"/>
        <v>#REF!</v>
      </c>
      <c r="C368" t="e">
        <f t="shared" si="35"/>
        <v>#REF!</v>
      </c>
      <c r="D368" t="e">
        <f t="shared" si="32"/>
        <v>#REF!</v>
      </c>
      <c r="E368" t="e">
        <f t="shared" si="33"/>
        <v>#REF!</v>
      </c>
      <c r="F368" t="e">
        <f t="shared" si="36"/>
        <v>#REF!</v>
      </c>
    </row>
    <row r="369" spans="1:6" x14ac:dyDescent="0.25">
      <c r="A369">
        <f t="shared" si="37"/>
        <v>367</v>
      </c>
      <c r="B369" s="4" t="e">
        <f t="shared" si="34"/>
        <v>#REF!</v>
      </c>
      <c r="C369" t="e">
        <f t="shared" si="35"/>
        <v>#REF!</v>
      </c>
      <c r="D369" t="e">
        <f t="shared" si="32"/>
        <v>#REF!</v>
      </c>
      <c r="E369" t="e">
        <f t="shared" si="33"/>
        <v>#REF!</v>
      </c>
      <c r="F369" t="e">
        <f t="shared" si="36"/>
        <v>#REF!</v>
      </c>
    </row>
    <row r="370" spans="1:6" x14ac:dyDescent="0.25">
      <c r="A370">
        <f t="shared" si="37"/>
        <v>368</v>
      </c>
      <c r="B370" s="4" t="e">
        <f t="shared" si="34"/>
        <v>#REF!</v>
      </c>
      <c r="C370" t="e">
        <f t="shared" si="35"/>
        <v>#REF!</v>
      </c>
      <c r="D370" t="e">
        <f t="shared" si="32"/>
        <v>#REF!</v>
      </c>
      <c r="E370" t="e">
        <f t="shared" si="33"/>
        <v>#REF!</v>
      </c>
      <c r="F370" t="e">
        <f t="shared" si="36"/>
        <v>#REF!</v>
      </c>
    </row>
    <row r="371" spans="1:6" x14ac:dyDescent="0.25">
      <c r="A371">
        <f t="shared" si="37"/>
        <v>369</v>
      </c>
      <c r="B371" s="4" t="e">
        <f t="shared" si="34"/>
        <v>#REF!</v>
      </c>
      <c r="C371" t="e">
        <f t="shared" si="35"/>
        <v>#REF!</v>
      </c>
      <c r="D371" t="e">
        <f t="shared" si="32"/>
        <v>#REF!</v>
      </c>
      <c r="E371" t="e">
        <f t="shared" si="33"/>
        <v>#REF!</v>
      </c>
      <c r="F371" t="e">
        <f t="shared" si="36"/>
        <v>#REF!</v>
      </c>
    </row>
    <row r="372" spans="1:6" x14ac:dyDescent="0.25">
      <c r="A372">
        <f t="shared" si="37"/>
        <v>370</v>
      </c>
      <c r="B372" s="4" t="e">
        <f t="shared" si="34"/>
        <v>#REF!</v>
      </c>
      <c r="C372" t="e">
        <f t="shared" si="35"/>
        <v>#REF!</v>
      </c>
      <c r="D372" t="e">
        <f t="shared" si="32"/>
        <v>#REF!</v>
      </c>
      <c r="E372" t="e">
        <f t="shared" si="33"/>
        <v>#REF!</v>
      </c>
      <c r="F372" t="e">
        <f t="shared" si="36"/>
        <v>#REF!</v>
      </c>
    </row>
    <row r="373" spans="1:6" x14ac:dyDescent="0.25">
      <c r="A373">
        <f t="shared" si="37"/>
        <v>371</v>
      </c>
      <c r="B373" s="4" t="e">
        <f t="shared" si="34"/>
        <v>#REF!</v>
      </c>
      <c r="C373" t="e">
        <f t="shared" si="35"/>
        <v>#REF!</v>
      </c>
      <c r="D373" t="e">
        <f t="shared" si="32"/>
        <v>#REF!</v>
      </c>
      <c r="E373" t="e">
        <f t="shared" si="33"/>
        <v>#REF!</v>
      </c>
      <c r="F373" t="e">
        <f t="shared" si="36"/>
        <v>#REF!</v>
      </c>
    </row>
    <row r="374" spans="1:6" x14ac:dyDescent="0.25">
      <c r="A374">
        <f t="shared" si="37"/>
        <v>372</v>
      </c>
      <c r="B374" s="4" t="e">
        <f t="shared" si="34"/>
        <v>#REF!</v>
      </c>
      <c r="C374" t="e">
        <f t="shared" si="35"/>
        <v>#REF!</v>
      </c>
      <c r="D374" t="e">
        <f t="shared" si="32"/>
        <v>#REF!</v>
      </c>
      <c r="E374" t="e">
        <f t="shared" si="33"/>
        <v>#REF!</v>
      </c>
      <c r="F374" t="e">
        <f t="shared" si="36"/>
        <v>#REF!</v>
      </c>
    </row>
    <row r="375" spans="1:6" x14ac:dyDescent="0.25">
      <c r="A375">
        <f t="shared" si="37"/>
        <v>373</v>
      </c>
      <c r="B375" s="4" t="e">
        <f t="shared" si="34"/>
        <v>#REF!</v>
      </c>
      <c r="C375" t="e">
        <f t="shared" si="35"/>
        <v>#REF!</v>
      </c>
      <c r="D375" t="e">
        <f t="shared" si="32"/>
        <v>#REF!</v>
      </c>
      <c r="E375" t="e">
        <f t="shared" si="33"/>
        <v>#REF!</v>
      </c>
      <c r="F375" t="e">
        <f t="shared" si="36"/>
        <v>#REF!</v>
      </c>
    </row>
    <row r="376" spans="1:6" x14ac:dyDescent="0.25">
      <c r="A376">
        <f t="shared" si="37"/>
        <v>374</v>
      </c>
      <c r="B376" s="4" t="e">
        <f t="shared" si="34"/>
        <v>#REF!</v>
      </c>
      <c r="C376" t="e">
        <f t="shared" si="35"/>
        <v>#REF!</v>
      </c>
      <c r="D376" t="e">
        <f t="shared" si="32"/>
        <v>#REF!</v>
      </c>
      <c r="E376" t="e">
        <f t="shared" si="33"/>
        <v>#REF!</v>
      </c>
      <c r="F376" t="e">
        <f t="shared" si="36"/>
        <v>#REF!</v>
      </c>
    </row>
    <row r="377" spans="1:6" x14ac:dyDescent="0.25">
      <c r="A377">
        <f t="shared" si="37"/>
        <v>375</v>
      </c>
      <c r="B377" s="4" t="e">
        <f t="shared" si="34"/>
        <v>#REF!</v>
      </c>
      <c r="C377" t="e">
        <f t="shared" si="35"/>
        <v>#REF!</v>
      </c>
      <c r="D377" t="e">
        <f t="shared" si="32"/>
        <v>#REF!</v>
      </c>
      <c r="E377" t="e">
        <f t="shared" si="33"/>
        <v>#REF!</v>
      </c>
      <c r="F377" t="e">
        <f t="shared" si="36"/>
        <v>#REF!</v>
      </c>
    </row>
    <row r="378" spans="1:6" x14ac:dyDescent="0.25">
      <c r="A378">
        <f t="shared" si="37"/>
        <v>376</v>
      </c>
      <c r="B378" s="4" t="e">
        <f t="shared" si="34"/>
        <v>#REF!</v>
      </c>
      <c r="C378" t="e">
        <f t="shared" si="35"/>
        <v>#REF!</v>
      </c>
      <c r="D378" t="e">
        <f t="shared" si="32"/>
        <v>#REF!</v>
      </c>
      <c r="E378" t="e">
        <f t="shared" si="33"/>
        <v>#REF!</v>
      </c>
      <c r="F378" t="e">
        <f t="shared" si="36"/>
        <v>#REF!</v>
      </c>
    </row>
    <row r="379" spans="1:6" x14ac:dyDescent="0.25">
      <c r="A379">
        <f t="shared" si="37"/>
        <v>377</v>
      </c>
      <c r="B379" s="4" t="e">
        <f t="shared" si="34"/>
        <v>#REF!</v>
      </c>
      <c r="C379" t="e">
        <f t="shared" si="35"/>
        <v>#REF!</v>
      </c>
      <c r="D379" t="e">
        <f t="shared" si="32"/>
        <v>#REF!</v>
      </c>
      <c r="E379" t="e">
        <f t="shared" si="33"/>
        <v>#REF!</v>
      </c>
      <c r="F379" t="e">
        <f t="shared" si="36"/>
        <v>#REF!</v>
      </c>
    </row>
    <row r="380" spans="1:6" x14ac:dyDescent="0.25">
      <c r="A380">
        <f t="shared" si="37"/>
        <v>378</v>
      </c>
      <c r="B380" s="4" t="e">
        <f t="shared" si="34"/>
        <v>#REF!</v>
      </c>
      <c r="C380" t="e">
        <f t="shared" si="35"/>
        <v>#REF!</v>
      </c>
      <c r="D380" t="e">
        <f t="shared" si="32"/>
        <v>#REF!</v>
      </c>
      <c r="E380" t="e">
        <f t="shared" si="33"/>
        <v>#REF!</v>
      </c>
      <c r="F380" t="e">
        <f t="shared" si="36"/>
        <v>#REF!</v>
      </c>
    </row>
    <row r="381" spans="1:6" x14ac:dyDescent="0.25">
      <c r="A381">
        <f t="shared" si="37"/>
        <v>379</v>
      </c>
      <c r="B381" s="4" t="e">
        <f t="shared" si="34"/>
        <v>#REF!</v>
      </c>
      <c r="C381" t="e">
        <f t="shared" si="35"/>
        <v>#REF!</v>
      </c>
      <c r="D381" t="e">
        <f t="shared" si="32"/>
        <v>#REF!</v>
      </c>
      <c r="E381" t="e">
        <f t="shared" si="33"/>
        <v>#REF!</v>
      </c>
      <c r="F381" t="e">
        <f t="shared" si="36"/>
        <v>#REF!</v>
      </c>
    </row>
    <row r="382" spans="1:6" x14ac:dyDescent="0.25">
      <c r="A382">
        <f t="shared" si="37"/>
        <v>380</v>
      </c>
      <c r="B382" s="4" t="e">
        <f t="shared" si="34"/>
        <v>#REF!</v>
      </c>
      <c r="C382" t="e">
        <f t="shared" si="35"/>
        <v>#REF!</v>
      </c>
      <c r="D382" t="e">
        <f t="shared" si="32"/>
        <v>#REF!</v>
      </c>
      <c r="E382" t="e">
        <f t="shared" si="33"/>
        <v>#REF!</v>
      </c>
      <c r="F382" t="e">
        <f t="shared" si="36"/>
        <v>#REF!</v>
      </c>
    </row>
    <row r="383" spans="1:6" x14ac:dyDescent="0.25">
      <c r="A383">
        <f t="shared" si="37"/>
        <v>381</v>
      </c>
      <c r="B383" s="4" t="e">
        <f t="shared" si="34"/>
        <v>#REF!</v>
      </c>
      <c r="C383" t="e">
        <f t="shared" si="35"/>
        <v>#REF!</v>
      </c>
      <c r="D383" t="e">
        <f t="shared" si="32"/>
        <v>#REF!</v>
      </c>
      <c r="E383" t="e">
        <f t="shared" si="33"/>
        <v>#REF!</v>
      </c>
      <c r="F383" t="e">
        <f t="shared" si="36"/>
        <v>#REF!</v>
      </c>
    </row>
    <row r="384" spans="1:6" x14ac:dyDescent="0.25">
      <c r="A384">
        <f t="shared" si="37"/>
        <v>382</v>
      </c>
      <c r="B384" s="4" t="e">
        <f t="shared" si="34"/>
        <v>#REF!</v>
      </c>
      <c r="C384" t="e">
        <f t="shared" si="35"/>
        <v>#REF!</v>
      </c>
      <c r="D384" t="e">
        <f t="shared" si="32"/>
        <v>#REF!</v>
      </c>
      <c r="E384" t="e">
        <f t="shared" si="33"/>
        <v>#REF!</v>
      </c>
      <c r="F384" t="e">
        <f t="shared" si="36"/>
        <v>#REF!</v>
      </c>
    </row>
    <row r="385" spans="1:6" x14ac:dyDescent="0.25">
      <c r="A385">
        <f t="shared" si="37"/>
        <v>383</v>
      </c>
      <c r="B385" s="4" t="e">
        <f t="shared" si="34"/>
        <v>#REF!</v>
      </c>
      <c r="C385" t="e">
        <f t="shared" si="35"/>
        <v>#REF!</v>
      </c>
      <c r="D385" t="e">
        <f t="shared" si="32"/>
        <v>#REF!</v>
      </c>
      <c r="E385" t="e">
        <f t="shared" si="33"/>
        <v>#REF!</v>
      </c>
      <c r="F385" t="e">
        <f t="shared" si="36"/>
        <v>#REF!</v>
      </c>
    </row>
    <row r="386" spans="1:6" x14ac:dyDescent="0.25">
      <c r="A386">
        <f t="shared" si="37"/>
        <v>384</v>
      </c>
      <c r="B386" s="4" t="e">
        <f t="shared" si="34"/>
        <v>#REF!</v>
      </c>
      <c r="C386" t="e">
        <f t="shared" si="35"/>
        <v>#REF!</v>
      </c>
      <c r="D386" t="e">
        <f t="shared" si="32"/>
        <v>#REF!</v>
      </c>
      <c r="E386" t="e">
        <f t="shared" si="33"/>
        <v>#REF!</v>
      </c>
      <c r="F386" t="e">
        <f t="shared" si="36"/>
        <v>#REF!</v>
      </c>
    </row>
    <row r="387" spans="1:6" x14ac:dyDescent="0.25">
      <c r="A387">
        <f t="shared" si="37"/>
        <v>385</v>
      </c>
      <c r="B387" s="4" t="e">
        <f t="shared" si="34"/>
        <v>#REF!</v>
      </c>
      <c r="C387" t="e">
        <f t="shared" si="35"/>
        <v>#REF!</v>
      </c>
      <c r="D387" t="e">
        <f t="shared" ref="D387:D423" si="38">YEAR(B387)</f>
        <v>#REF!</v>
      </c>
      <c r="E387" t="e">
        <f t="shared" ref="E387:E423" si="39">VLOOKUP(D387,$J$2:$K$78,2,FALSE)</f>
        <v>#REF!</v>
      </c>
      <c r="F387" t="e">
        <f t="shared" si="36"/>
        <v>#REF!</v>
      </c>
    </row>
    <row r="388" spans="1:6" x14ac:dyDescent="0.25">
      <c r="A388">
        <f t="shared" si="37"/>
        <v>386</v>
      </c>
      <c r="B388" s="4" t="e">
        <f t="shared" ref="B388:B423" si="40">EOMONTH($B$2,A388)</f>
        <v>#REF!</v>
      </c>
      <c r="C388" t="e">
        <f t="shared" ref="C388:C423" si="41">B388-B387</f>
        <v>#REF!</v>
      </c>
      <c r="D388" t="e">
        <f t="shared" si="38"/>
        <v>#REF!</v>
      </c>
      <c r="E388" t="e">
        <f t="shared" si="39"/>
        <v>#REF!</v>
      </c>
      <c r="F388" t="e">
        <f t="shared" ref="F388:F423" si="42">C388/E388</f>
        <v>#REF!</v>
      </c>
    </row>
    <row r="389" spans="1:6" x14ac:dyDescent="0.25">
      <c r="A389">
        <f t="shared" ref="A389:A423" si="43">A388+1</f>
        <v>387</v>
      </c>
      <c r="B389" s="4" t="e">
        <f t="shared" si="40"/>
        <v>#REF!</v>
      </c>
      <c r="C389" t="e">
        <f t="shared" si="41"/>
        <v>#REF!</v>
      </c>
      <c r="D389" t="e">
        <f t="shared" si="38"/>
        <v>#REF!</v>
      </c>
      <c r="E389" t="e">
        <f t="shared" si="39"/>
        <v>#REF!</v>
      </c>
      <c r="F389" t="e">
        <f t="shared" si="42"/>
        <v>#REF!</v>
      </c>
    </row>
    <row r="390" spans="1:6" x14ac:dyDescent="0.25">
      <c r="A390">
        <f t="shared" si="43"/>
        <v>388</v>
      </c>
      <c r="B390" s="4" t="e">
        <f t="shared" si="40"/>
        <v>#REF!</v>
      </c>
      <c r="C390" t="e">
        <f t="shared" si="41"/>
        <v>#REF!</v>
      </c>
      <c r="D390" t="e">
        <f t="shared" si="38"/>
        <v>#REF!</v>
      </c>
      <c r="E390" t="e">
        <f t="shared" si="39"/>
        <v>#REF!</v>
      </c>
      <c r="F390" t="e">
        <f t="shared" si="42"/>
        <v>#REF!</v>
      </c>
    </row>
    <row r="391" spans="1:6" x14ac:dyDescent="0.25">
      <c r="A391">
        <f t="shared" si="43"/>
        <v>389</v>
      </c>
      <c r="B391" s="4" t="e">
        <f t="shared" si="40"/>
        <v>#REF!</v>
      </c>
      <c r="C391" t="e">
        <f t="shared" si="41"/>
        <v>#REF!</v>
      </c>
      <c r="D391" t="e">
        <f t="shared" si="38"/>
        <v>#REF!</v>
      </c>
      <c r="E391" t="e">
        <f t="shared" si="39"/>
        <v>#REF!</v>
      </c>
      <c r="F391" t="e">
        <f t="shared" si="42"/>
        <v>#REF!</v>
      </c>
    </row>
    <row r="392" spans="1:6" x14ac:dyDescent="0.25">
      <c r="A392">
        <f t="shared" si="43"/>
        <v>390</v>
      </c>
      <c r="B392" s="4" t="e">
        <f t="shared" si="40"/>
        <v>#REF!</v>
      </c>
      <c r="C392" t="e">
        <f t="shared" si="41"/>
        <v>#REF!</v>
      </c>
      <c r="D392" t="e">
        <f t="shared" si="38"/>
        <v>#REF!</v>
      </c>
      <c r="E392" t="e">
        <f t="shared" si="39"/>
        <v>#REF!</v>
      </c>
      <c r="F392" t="e">
        <f t="shared" si="42"/>
        <v>#REF!</v>
      </c>
    </row>
    <row r="393" spans="1:6" x14ac:dyDescent="0.25">
      <c r="A393">
        <f t="shared" si="43"/>
        <v>391</v>
      </c>
      <c r="B393" s="4" t="e">
        <f t="shared" si="40"/>
        <v>#REF!</v>
      </c>
      <c r="C393" t="e">
        <f t="shared" si="41"/>
        <v>#REF!</v>
      </c>
      <c r="D393" t="e">
        <f t="shared" si="38"/>
        <v>#REF!</v>
      </c>
      <c r="E393" t="e">
        <f t="shared" si="39"/>
        <v>#REF!</v>
      </c>
      <c r="F393" t="e">
        <f t="shared" si="42"/>
        <v>#REF!</v>
      </c>
    </row>
    <row r="394" spans="1:6" x14ac:dyDescent="0.25">
      <c r="A394">
        <f t="shared" si="43"/>
        <v>392</v>
      </c>
      <c r="B394" s="4" t="e">
        <f t="shared" si="40"/>
        <v>#REF!</v>
      </c>
      <c r="C394" t="e">
        <f t="shared" si="41"/>
        <v>#REF!</v>
      </c>
      <c r="D394" t="e">
        <f t="shared" si="38"/>
        <v>#REF!</v>
      </c>
      <c r="E394" t="e">
        <f t="shared" si="39"/>
        <v>#REF!</v>
      </c>
      <c r="F394" t="e">
        <f t="shared" si="42"/>
        <v>#REF!</v>
      </c>
    </row>
    <row r="395" spans="1:6" x14ac:dyDescent="0.25">
      <c r="A395">
        <f t="shared" si="43"/>
        <v>393</v>
      </c>
      <c r="B395" s="4" t="e">
        <f t="shared" si="40"/>
        <v>#REF!</v>
      </c>
      <c r="C395" t="e">
        <f t="shared" si="41"/>
        <v>#REF!</v>
      </c>
      <c r="D395" t="e">
        <f t="shared" si="38"/>
        <v>#REF!</v>
      </c>
      <c r="E395" t="e">
        <f t="shared" si="39"/>
        <v>#REF!</v>
      </c>
      <c r="F395" t="e">
        <f t="shared" si="42"/>
        <v>#REF!</v>
      </c>
    </row>
    <row r="396" spans="1:6" x14ac:dyDescent="0.25">
      <c r="A396">
        <f t="shared" si="43"/>
        <v>394</v>
      </c>
      <c r="B396" s="4" t="e">
        <f t="shared" si="40"/>
        <v>#REF!</v>
      </c>
      <c r="C396" t="e">
        <f t="shared" si="41"/>
        <v>#REF!</v>
      </c>
      <c r="D396" t="e">
        <f t="shared" si="38"/>
        <v>#REF!</v>
      </c>
      <c r="E396" t="e">
        <f t="shared" si="39"/>
        <v>#REF!</v>
      </c>
      <c r="F396" t="e">
        <f t="shared" si="42"/>
        <v>#REF!</v>
      </c>
    </row>
    <row r="397" spans="1:6" x14ac:dyDescent="0.25">
      <c r="A397">
        <f t="shared" si="43"/>
        <v>395</v>
      </c>
      <c r="B397" s="4" t="e">
        <f t="shared" si="40"/>
        <v>#REF!</v>
      </c>
      <c r="C397" t="e">
        <f t="shared" si="41"/>
        <v>#REF!</v>
      </c>
      <c r="D397" t="e">
        <f t="shared" si="38"/>
        <v>#REF!</v>
      </c>
      <c r="E397" t="e">
        <f t="shared" si="39"/>
        <v>#REF!</v>
      </c>
      <c r="F397" t="e">
        <f t="shared" si="42"/>
        <v>#REF!</v>
      </c>
    </row>
    <row r="398" spans="1:6" x14ac:dyDescent="0.25">
      <c r="A398">
        <f t="shared" si="43"/>
        <v>396</v>
      </c>
      <c r="B398" s="4" t="e">
        <f t="shared" si="40"/>
        <v>#REF!</v>
      </c>
      <c r="C398" t="e">
        <f t="shared" si="41"/>
        <v>#REF!</v>
      </c>
      <c r="D398" t="e">
        <f t="shared" si="38"/>
        <v>#REF!</v>
      </c>
      <c r="E398" t="e">
        <f t="shared" si="39"/>
        <v>#REF!</v>
      </c>
      <c r="F398" t="e">
        <f t="shared" si="42"/>
        <v>#REF!</v>
      </c>
    </row>
    <row r="399" spans="1:6" x14ac:dyDescent="0.25">
      <c r="A399">
        <f t="shared" si="43"/>
        <v>397</v>
      </c>
      <c r="B399" s="4" t="e">
        <f t="shared" si="40"/>
        <v>#REF!</v>
      </c>
      <c r="C399" t="e">
        <f t="shared" si="41"/>
        <v>#REF!</v>
      </c>
      <c r="D399" t="e">
        <f t="shared" si="38"/>
        <v>#REF!</v>
      </c>
      <c r="E399" t="e">
        <f t="shared" si="39"/>
        <v>#REF!</v>
      </c>
      <c r="F399" t="e">
        <f t="shared" si="42"/>
        <v>#REF!</v>
      </c>
    </row>
    <row r="400" spans="1:6" x14ac:dyDescent="0.25">
      <c r="A400">
        <f t="shared" si="43"/>
        <v>398</v>
      </c>
      <c r="B400" s="4" t="e">
        <f t="shared" si="40"/>
        <v>#REF!</v>
      </c>
      <c r="C400" t="e">
        <f t="shared" si="41"/>
        <v>#REF!</v>
      </c>
      <c r="D400" t="e">
        <f t="shared" si="38"/>
        <v>#REF!</v>
      </c>
      <c r="E400" t="e">
        <f t="shared" si="39"/>
        <v>#REF!</v>
      </c>
      <c r="F400" t="e">
        <f t="shared" si="42"/>
        <v>#REF!</v>
      </c>
    </row>
    <row r="401" spans="1:6" x14ac:dyDescent="0.25">
      <c r="A401">
        <f t="shared" si="43"/>
        <v>399</v>
      </c>
      <c r="B401" s="4" t="e">
        <f t="shared" si="40"/>
        <v>#REF!</v>
      </c>
      <c r="C401" t="e">
        <f t="shared" si="41"/>
        <v>#REF!</v>
      </c>
      <c r="D401" t="e">
        <f t="shared" si="38"/>
        <v>#REF!</v>
      </c>
      <c r="E401" t="e">
        <f t="shared" si="39"/>
        <v>#REF!</v>
      </c>
      <c r="F401" t="e">
        <f t="shared" si="42"/>
        <v>#REF!</v>
      </c>
    </row>
    <row r="402" spans="1:6" x14ac:dyDescent="0.25">
      <c r="A402">
        <f t="shared" si="43"/>
        <v>400</v>
      </c>
      <c r="B402" s="4" t="e">
        <f t="shared" si="40"/>
        <v>#REF!</v>
      </c>
      <c r="C402" t="e">
        <f t="shared" si="41"/>
        <v>#REF!</v>
      </c>
      <c r="D402" t="e">
        <f t="shared" si="38"/>
        <v>#REF!</v>
      </c>
      <c r="E402" t="e">
        <f t="shared" si="39"/>
        <v>#REF!</v>
      </c>
      <c r="F402" t="e">
        <f t="shared" si="42"/>
        <v>#REF!</v>
      </c>
    </row>
    <row r="403" spans="1:6" x14ac:dyDescent="0.25">
      <c r="A403">
        <f t="shared" si="43"/>
        <v>401</v>
      </c>
      <c r="B403" s="4" t="e">
        <f t="shared" si="40"/>
        <v>#REF!</v>
      </c>
      <c r="C403" t="e">
        <f t="shared" si="41"/>
        <v>#REF!</v>
      </c>
      <c r="D403" t="e">
        <f t="shared" si="38"/>
        <v>#REF!</v>
      </c>
      <c r="E403" t="e">
        <f t="shared" si="39"/>
        <v>#REF!</v>
      </c>
      <c r="F403" t="e">
        <f t="shared" si="42"/>
        <v>#REF!</v>
      </c>
    </row>
    <row r="404" spans="1:6" x14ac:dyDescent="0.25">
      <c r="A404">
        <f t="shared" si="43"/>
        <v>402</v>
      </c>
      <c r="B404" s="4" t="e">
        <f t="shared" si="40"/>
        <v>#REF!</v>
      </c>
      <c r="C404" t="e">
        <f t="shared" si="41"/>
        <v>#REF!</v>
      </c>
      <c r="D404" t="e">
        <f t="shared" si="38"/>
        <v>#REF!</v>
      </c>
      <c r="E404" t="e">
        <f t="shared" si="39"/>
        <v>#REF!</v>
      </c>
      <c r="F404" t="e">
        <f t="shared" si="42"/>
        <v>#REF!</v>
      </c>
    </row>
    <row r="405" spans="1:6" x14ac:dyDescent="0.25">
      <c r="A405">
        <f t="shared" si="43"/>
        <v>403</v>
      </c>
      <c r="B405" s="4" t="e">
        <f t="shared" si="40"/>
        <v>#REF!</v>
      </c>
      <c r="C405" t="e">
        <f t="shared" si="41"/>
        <v>#REF!</v>
      </c>
      <c r="D405" t="e">
        <f t="shared" si="38"/>
        <v>#REF!</v>
      </c>
      <c r="E405" t="e">
        <f t="shared" si="39"/>
        <v>#REF!</v>
      </c>
      <c r="F405" t="e">
        <f t="shared" si="42"/>
        <v>#REF!</v>
      </c>
    </row>
    <row r="406" spans="1:6" x14ac:dyDescent="0.25">
      <c r="A406">
        <f t="shared" si="43"/>
        <v>404</v>
      </c>
      <c r="B406" s="4" t="e">
        <f t="shared" si="40"/>
        <v>#REF!</v>
      </c>
      <c r="C406" t="e">
        <f t="shared" si="41"/>
        <v>#REF!</v>
      </c>
      <c r="D406" t="e">
        <f t="shared" si="38"/>
        <v>#REF!</v>
      </c>
      <c r="E406" t="e">
        <f t="shared" si="39"/>
        <v>#REF!</v>
      </c>
      <c r="F406" t="e">
        <f t="shared" si="42"/>
        <v>#REF!</v>
      </c>
    </row>
    <row r="407" spans="1:6" x14ac:dyDescent="0.25">
      <c r="A407">
        <f t="shared" si="43"/>
        <v>405</v>
      </c>
      <c r="B407" s="4" t="e">
        <f t="shared" si="40"/>
        <v>#REF!</v>
      </c>
      <c r="C407" t="e">
        <f t="shared" si="41"/>
        <v>#REF!</v>
      </c>
      <c r="D407" t="e">
        <f t="shared" si="38"/>
        <v>#REF!</v>
      </c>
      <c r="E407" t="e">
        <f t="shared" si="39"/>
        <v>#REF!</v>
      </c>
      <c r="F407" t="e">
        <f t="shared" si="42"/>
        <v>#REF!</v>
      </c>
    </row>
    <row r="408" spans="1:6" x14ac:dyDescent="0.25">
      <c r="A408">
        <f t="shared" si="43"/>
        <v>406</v>
      </c>
      <c r="B408" s="4" t="e">
        <f t="shared" si="40"/>
        <v>#REF!</v>
      </c>
      <c r="C408" t="e">
        <f t="shared" si="41"/>
        <v>#REF!</v>
      </c>
      <c r="D408" t="e">
        <f t="shared" si="38"/>
        <v>#REF!</v>
      </c>
      <c r="E408" t="e">
        <f t="shared" si="39"/>
        <v>#REF!</v>
      </c>
      <c r="F408" t="e">
        <f t="shared" si="42"/>
        <v>#REF!</v>
      </c>
    </row>
    <row r="409" spans="1:6" x14ac:dyDescent="0.25">
      <c r="A409">
        <f t="shared" si="43"/>
        <v>407</v>
      </c>
      <c r="B409" s="4" t="e">
        <f t="shared" si="40"/>
        <v>#REF!</v>
      </c>
      <c r="C409" t="e">
        <f t="shared" si="41"/>
        <v>#REF!</v>
      </c>
      <c r="D409" t="e">
        <f t="shared" si="38"/>
        <v>#REF!</v>
      </c>
      <c r="E409" t="e">
        <f t="shared" si="39"/>
        <v>#REF!</v>
      </c>
      <c r="F409" t="e">
        <f t="shared" si="42"/>
        <v>#REF!</v>
      </c>
    </row>
    <row r="410" spans="1:6" x14ac:dyDescent="0.25">
      <c r="A410">
        <f t="shared" si="43"/>
        <v>408</v>
      </c>
      <c r="B410" s="4" t="e">
        <f t="shared" si="40"/>
        <v>#REF!</v>
      </c>
      <c r="C410" t="e">
        <f t="shared" si="41"/>
        <v>#REF!</v>
      </c>
      <c r="D410" t="e">
        <f t="shared" si="38"/>
        <v>#REF!</v>
      </c>
      <c r="E410" t="e">
        <f t="shared" si="39"/>
        <v>#REF!</v>
      </c>
      <c r="F410" t="e">
        <f t="shared" si="42"/>
        <v>#REF!</v>
      </c>
    </row>
    <row r="411" spans="1:6" x14ac:dyDescent="0.25">
      <c r="A411">
        <f t="shared" si="43"/>
        <v>409</v>
      </c>
      <c r="B411" s="4" t="e">
        <f t="shared" si="40"/>
        <v>#REF!</v>
      </c>
      <c r="C411" t="e">
        <f t="shared" si="41"/>
        <v>#REF!</v>
      </c>
      <c r="D411" t="e">
        <f t="shared" si="38"/>
        <v>#REF!</v>
      </c>
      <c r="E411" t="e">
        <f t="shared" si="39"/>
        <v>#REF!</v>
      </c>
      <c r="F411" t="e">
        <f t="shared" si="42"/>
        <v>#REF!</v>
      </c>
    </row>
    <row r="412" spans="1:6" x14ac:dyDescent="0.25">
      <c r="A412">
        <f t="shared" si="43"/>
        <v>410</v>
      </c>
      <c r="B412" s="4" t="e">
        <f t="shared" si="40"/>
        <v>#REF!</v>
      </c>
      <c r="C412" t="e">
        <f t="shared" si="41"/>
        <v>#REF!</v>
      </c>
      <c r="D412" t="e">
        <f t="shared" si="38"/>
        <v>#REF!</v>
      </c>
      <c r="E412" t="e">
        <f t="shared" si="39"/>
        <v>#REF!</v>
      </c>
      <c r="F412" t="e">
        <f t="shared" si="42"/>
        <v>#REF!</v>
      </c>
    </row>
    <row r="413" spans="1:6" x14ac:dyDescent="0.25">
      <c r="A413">
        <f t="shared" si="43"/>
        <v>411</v>
      </c>
      <c r="B413" s="4" t="e">
        <f t="shared" si="40"/>
        <v>#REF!</v>
      </c>
      <c r="C413" t="e">
        <f t="shared" si="41"/>
        <v>#REF!</v>
      </c>
      <c r="D413" t="e">
        <f t="shared" si="38"/>
        <v>#REF!</v>
      </c>
      <c r="E413" t="e">
        <f t="shared" si="39"/>
        <v>#REF!</v>
      </c>
      <c r="F413" t="e">
        <f t="shared" si="42"/>
        <v>#REF!</v>
      </c>
    </row>
    <row r="414" spans="1:6" x14ac:dyDescent="0.25">
      <c r="A414">
        <f t="shared" si="43"/>
        <v>412</v>
      </c>
      <c r="B414" s="4" t="e">
        <f t="shared" si="40"/>
        <v>#REF!</v>
      </c>
      <c r="C414" t="e">
        <f t="shared" si="41"/>
        <v>#REF!</v>
      </c>
      <c r="D414" t="e">
        <f t="shared" si="38"/>
        <v>#REF!</v>
      </c>
      <c r="E414" t="e">
        <f t="shared" si="39"/>
        <v>#REF!</v>
      </c>
      <c r="F414" t="e">
        <f t="shared" si="42"/>
        <v>#REF!</v>
      </c>
    </row>
    <row r="415" spans="1:6" x14ac:dyDescent="0.25">
      <c r="A415">
        <f t="shared" si="43"/>
        <v>413</v>
      </c>
      <c r="B415" s="4" t="e">
        <f t="shared" si="40"/>
        <v>#REF!</v>
      </c>
      <c r="C415" t="e">
        <f t="shared" si="41"/>
        <v>#REF!</v>
      </c>
      <c r="D415" t="e">
        <f t="shared" si="38"/>
        <v>#REF!</v>
      </c>
      <c r="E415" t="e">
        <f t="shared" si="39"/>
        <v>#REF!</v>
      </c>
      <c r="F415" t="e">
        <f t="shared" si="42"/>
        <v>#REF!</v>
      </c>
    </row>
    <row r="416" spans="1:6" x14ac:dyDescent="0.25">
      <c r="A416">
        <f t="shared" si="43"/>
        <v>414</v>
      </c>
      <c r="B416" s="4" t="e">
        <f t="shared" si="40"/>
        <v>#REF!</v>
      </c>
      <c r="C416" t="e">
        <f t="shared" si="41"/>
        <v>#REF!</v>
      </c>
      <c r="D416" t="e">
        <f t="shared" si="38"/>
        <v>#REF!</v>
      </c>
      <c r="E416" t="e">
        <f t="shared" si="39"/>
        <v>#REF!</v>
      </c>
      <c r="F416" t="e">
        <f t="shared" si="42"/>
        <v>#REF!</v>
      </c>
    </row>
    <row r="417" spans="1:6" x14ac:dyDescent="0.25">
      <c r="A417">
        <f t="shared" si="43"/>
        <v>415</v>
      </c>
      <c r="B417" s="4" t="e">
        <f t="shared" si="40"/>
        <v>#REF!</v>
      </c>
      <c r="C417" t="e">
        <f t="shared" si="41"/>
        <v>#REF!</v>
      </c>
      <c r="D417" t="e">
        <f t="shared" si="38"/>
        <v>#REF!</v>
      </c>
      <c r="E417" t="e">
        <f t="shared" si="39"/>
        <v>#REF!</v>
      </c>
      <c r="F417" t="e">
        <f t="shared" si="42"/>
        <v>#REF!</v>
      </c>
    </row>
    <row r="418" spans="1:6" x14ac:dyDescent="0.25">
      <c r="A418">
        <f t="shared" si="43"/>
        <v>416</v>
      </c>
      <c r="B418" s="4" t="e">
        <f t="shared" si="40"/>
        <v>#REF!</v>
      </c>
      <c r="C418" t="e">
        <f t="shared" si="41"/>
        <v>#REF!</v>
      </c>
      <c r="D418" t="e">
        <f t="shared" si="38"/>
        <v>#REF!</v>
      </c>
      <c r="E418" t="e">
        <f t="shared" si="39"/>
        <v>#REF!</v>
      </c>
      <c r="F418" t="e">
        <f t="shared" si="42"/>
        <v>#REF!</v>
      </c>
    </row>
    <row r="419" spans="1:6" x14ac:dyDescent="0.25">
      <c r="A419">
        <f t="shared" si="43"/>
        <v>417</v>
      </c>
      <c r="B419" s="4" t="e">
        <f t="shared" si="40"/>
        <v>#REF!</v>
      </c>
      <c r="C419" t="e">
        <f t="shared" si="41"/>
        <v>#REF!</v>
      </c>
      <c r="D419" t="e">
        <f t="shared" si="38"/>
        <v>#REF!</v>
      </c>
      <c r="E419" t="e">
        <f t="shared" si="39"/>
        <v>#REF!</v>
      </c>
      <c r="F419" t="e">
        <f t="shared" si="42"/>
        <v>#REF!</v>
      </c>
    </row>
    <row r="420" spans="1:6" x14ac:dyDescent="0.25">
      <c r="A420">
        <f t="shared" si="43"/>
        <v>418</v>
      </c>
      <c r="B420" s="4" t="e">
        <f t="shared" si="40"/>
        <v>#REF!</v>
      </c>
      <c r="C420" t="e">
        <f t="shared" si="41"/>
        <v>#REF!</v>
      </c>
      <c r="D420" t="e">
        <f t="shared" si="38"/>
        <v>#REF!</v>
      </c>
      <c r="E420" t="e">
        <f t="shared" si="39"/>
        <v>#REF!</v>
      </c>
      <c r="F420" t="e">
        <f t="shared" si="42"/>
        <v>#REF!</v>
      </c>
    </row>
    <row r="421" spans="1:6" x14ac:dyDescent="0.25">
      <c r="A421">
        <f t="shared" si="43"/>
        <v>419</v>
      </c>
      <c r="B421" s="4" t="e">
        <f t="shared" si="40"/>
        <v>#REF!</v>
      </c>
      <c r="C421" t="e">
        <f t="shared" si="41"/>
        <v>#REF!</v>
      </c>
      <c r="D421" t="e">
        <f t="shared" si="38"/>
        <v>#REF!</v>
      </c>
      <c r="E421" t="e">
        <f t="shared" si="39"/>
        <v>#REF!</v>
      </c>
      <c r="F421" t="e">
        <f t="shared" si="42"/>
        <v>#REF!</v>
      </c>
    </row>
    <row r="422" spans="1:6" x14ac:dyDescent="0.25">
      <c r="A422">
        <f t="shared" si="43"/>
        <v>420</v>
      </c>
      <c r="B422" s="4" t="e">
        <f t="shared" si="40"/>
        <v>#REF!</v>
      </c>
      <c r="C422" t="e">
        <f t="shared" si="41"/>
        <v>#REF!</v>
      </c>
      <c r="D422" t="e">
        <f t="shared" si="38"/>
        <v>#REF!</v>
      </c>
      <c r="E422" t="e">
        <f t="shared" si="39"/>
        <v>#REF!</v>
      </c>
      <c r="F422" t="e">
        <f t="shared" si="42"/>
        <v>#REF!</v>
      </c>
    </row>
    <row r="423" spans="1:6" x14ac:dyDescent="0.25">
      <c r="A423">
        <f t="shared" si="43"/>
        <v>421</v>
      </c>
      <c r="B423" s="4" t="e">
        <f t="shared" si="40"/>
        <v>#REF!</v>
      </c>
      <c r="C423" t="e">
        <f t="shared" si="41"/>
        <v>#REF!</v>
      </c>
      <c r="D423" t="e">
        <f t="shared" si="38"/>
        <v>#REF!</v>
      </c>
      <c r="E423" t="e">
        <f t="shared" si="39"/>
        <v>#REF!</v>
      </c>
      <c r="F423" t="e">
        <f t="shared" si="42"/>
        <v>#REF!</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29"/>
  <sheetViews>
    <sheetView topLeftCell="A13" workbookViewId="0">
      <selection activeCell="A13" sqref="A13"/>
    </sheetView>
  </sheetViews>
  <sheetFormatPr defaultRowHeight="15" x14ac:dyDescent="0.25"/>
  <sheetData>
    <row r="1" spans="1:10" x14ac:dyDescent="0.25">
      <c r="A1" t="s">
        <v>856</v>
      </c>
      <c r="J1" t="s">
        <v>7</v>
      </c>
    </row>
    <row r="2" spans="1:10" x14ac:dyDescent="0.25">
      <c r="A2" t="s">
        <v>857</v>
      </c>
      <c r="J2" t="s">
        <v>493</v>
      </c>
    </row>
    <row r="4" spans="1:10" x14ac:dyDescent="0.25">
      <c r="A4" t="s">
        <v>858</v>
      </c>
    </row>
    <row r="5" spans="1:10" x14ac:dyDescent="0.25">
      <c r="A5" t="s">
        <v>859</v>
      </c>
    </row>
    <row r="6" spans="1:10" x14ac:dyDescent="0.25">
      <c r="A6" t="s">
        <v>860</v>
      </c>
    </row>
    <row r="7" spans="1:10" x14ac:dyDescent="0.25">
      <c r="A7" t="s">
        <v>861</v>
      </c>
    </row>
    <row r="8" spans="1:10" ht="15.75" thickBot="1" x14ac:dyDescent="0.3">
      <c r="A8" t="s">
        <v>862</v>
      </c>
    </row>
    <row r="9" spans="1:10" ht="102" thickBot="1" x14ac:dyDescent="0.3">
      <c r="A9" s="1" t="s">
        <v>863</v>
      </c>
    </row>
    <row r="10" spans="1:10" ht="102" thickBot="1" x14ac:dyDescent="0.3">
      <c r="A10" s="2" t="s">
        <v>864</v>
      </c>
    </row>
    <row r="11" spans="1:10" ht="90.75" thickBot="1" x14ac:dyDescent="0.3">
      <c r="A11" s="2" t="s">
        <v>865</v>
      </c>
    </row>
    <row r="12" spans="1:10" ht="15.75" thickBot="1" x14ac:dyDescent="0.3">
      <c r="A12" s="3"/>
    </row>
    <row r="13" spans="1:10" ht="169.5" thickBot="1" x14ac:dyDescent="0.3">
      <c r="A13" s="1" t="s">
        <v>866</v>
      </c>
    </row>
    <row r="14" spans="1:10" ht="169.5" thickBot="1" x14ac:dyDescent="0.3">
      <c r="A14" s="2" t="s">
        <v>867</v>
      </c>
    </row>
    <row r="16" spans="1:10" ht="15.75" thickBot="1" x14ac:dyDescent="0.3"/>
    <row r="17" spans="1:1" ht="68.25" thickBot="1" x14ac:dyDescent="0.3">
      <c r="A17" s="1" t="s">
        <v>868</v>
      </c>
    </row>
    <row r="18" spans="1:1" ht="90.75" thickBot="1" x14ac:dyDescent="0.3">
      <c r="A18" s="2" t="s">
        <v>869</v>
      </c>
    </row>
    <row r="19" spans="1:1" ht="90.75" thickBot="1" x14ac:dyDescent="0.3">
      <c r="A19" s="2" t="s">
        <v>870</v>
      </c>
    </row>
    <row r="20" spans="1:1" ht="90.75" thickBot="1" x14ac:dyDescent="0.3">
      <c r="A20" s="2" t="s">
        <v>871</v>
      </c>
    </row>
    <row r="21" spans="1:1" ht="79.5" thickBot="1" x14ac:dyDescent="0.3">
      <c r="A21" s="2" t="s">
        <v>872</v>
      </c>
    </row>
    <row r="23" spans="1:1" ht="15.75" thickBot="1" x14ac:dyDescent="0.3"/>
    <row r="24" spans="1:1" ht="113.25" thickBot="1" x14ac:dyDescent="0.3">
      <c r="A24" s="1" t="s">
        <v>873</v>
      </c>
    </row>
    <row r="25" spans="1:1" ht="113.25" thickBot="1" x14ac:dyDescent="0.3">
      <c r="A25" s="2" t="s">
        <v>874</v>
      </c>
    </row>
    <row r="26" spans="1:1" ht="102" thickBot="1" x14ac:dyDescent="0.3">
      <c r="A26" s="2" t="s">
        <v>875</v>
      </c>
    </row>
    <row r="28" spans="1:1" x14ac:dyDescent="0.25">
      <c r="A28" t="s">
        <v>876</v>
      </c>
    </row>
    <row r="29" spans="1:1" x14ac:dyDescent="0.25">
      <c r="A29" t="s">
        <v>877</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21"/>
  <sheetViews>
    <sheetView workbookViewId="0">
      <selection activeCell="D38" sqref="D38"/>
    </sheetView>
  </sheetViews>
  <sheetFormatPr defaultRowHeight="15" x14ac:dyDescent="0.25"/>
  <sheetData>
    <row r="1" spans="2:2" x14ac:dyDescent="0.25">
      <c r="B1" t="s">
        <v>25</v>
      </c>
    </row>
    <row r="2" spans="2:2" x14ac:dyDescent="0.25">
      <c r="B2" t="s">
        <v>26</v>
      </c>
    </row>
    <row r="3" spans="2:2" x14ac:dyDescent="0.25">
      <c r="B3" t="s">
        <v>27</v>
      </c>
    </row>
    <row r="4" spans="2:2" ht="18.75" customHeight="1" x14ac:dyDescent="0.25">
      <c r="B4" t="s">
        <v>28</v>
      </c>
    </row>
    <row r="5" spans="2:2" x14ac:dyDescent="0.25">
      <c r="B5" t="s">
        <v>29</v>
      </c>
    </row>
    <row r="6" spans="2:2" x14ac:dyDescent="0.25">
      <c r="B6" t="s">
        <v>30</v>
      </c>
    </row>
    <row r="7" spans="2:2" x14ac:dyDescent="0.25">
      <c r="B7" t="s">
        <v>31</v>
      </c>
    </row>
    <row r="8" spans="2:2" x14ac:dyDescent="0.25">
      <c r="B8" t="s">
        <v>32</v>
      </c>
    </row>
    <row r="9" spans="2:2" x14ac:dyDescent="0.25">
      <c r="B9" t="s">
        <v>33</v>
      </c>
    </row>
    <row r="10" spans="2:2" x14ac:dyDescent="0.25">
      <c r="B10" t="s">
        <v>34</v>
      </c>
    </row>
    <row r="11" spans="2:2" x14ac:dyDescent="0.25">
      <c r="B11" t="s">
        <v>35</v>
      </c>
    </row>
    <row r="12" spans="2:2" x14ac:dyDescent="0.25">
      <c r="B12" t="s">
        <v>36</v>
      </c>
    </row>
    <row r="13" spans="2:2" x14ac:dyDescent="0.25">
      <c r="B13" t="s">
        <v>37</v>
      </c>
    </row>
    <row r="14" spans="2:2" x14ac:dyDescent="0.25">
      <c r="B14" t="s">
        <v>38</v>
      </c>
    </row>
    <row r="15" spans="2:2" x14ac:dyDescent="0.25">
      <c r="B15" t="s">
        <v>39</v>
      </c>
    </row>
    <row r="16" spans="2:2" x14ac:dyDescent="0.25">
      <c r="B16" t="s">
        <v>40</v>
      </c>
    </row>
    <row r="17" spans="2:2" x14ac:dyDescent="0.25">
      <c r="B17" t="s">
        <v>41</v>
      </c>
    </row>
    <row r="18" spans="2:2" x14ac:dyDescent="0.25">
      <c r="B18" t="s">
        <v>42</v>
      </c>
    </row>
    <row r="19" spans="2:2" x14ac:dyDescent="0.25">
      <c r="B19" t="s">
        <v>43</v>
      </c>
    </row>
    <row r="20" spans="2:2" x14ac:dyDescent="0.25">
      <c r="B20" t="s">
        <v>44</v>
      </c>
    </row>
    <row r="21" spans="2:2" x14ac:dyDescent="0.25">
      <c r="B21" t="s">
        <v>45</v>
      </c>
    </row>
  </sheetData>
  <sheetProtection algorithmName="SHA-512" hashValue="jMM51R1BGJkUDNlQKGNkLClkDLPIMDJvl7kNSLBa++iaSiCsm67o1swbenvzN0tnqyrhF8jG4KAShECzYT+N1w==" saltValue="uEaotIYLltg/3RJ34mWdPw=="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4">
    <tabColor rgb="FF649981"/>
    <pageSetUpPr fitToPage="1"/>
  </sheetPr>
  <dimension ref="A1:N53"/>
  <sheetViews>
    <sheetView view="pageBreakPreview" zoomScaleNormal="100" zoomScaleSheetLayoutView="100" workbookViewId="0">
      <selection activeCell="B10" sqref="B10:E10"/>
    </sheetView>
  </sheetViews>
  <sheetFormatPr defaultRowHeight="15" x14ac:dyDescent="0.25"/>
  <cols>
    <col min="4" max="4" width="14.42578125" customWidth="1"/>
    <col min="5" max="5" width="18.7109375" customWidth="1"/>
    <col min="6" max="6" width="11.42578125" customWidth="1"/>
    <col min="7" max="7" width="13.28515625" customWidth="1"/>
    <col min="8" max="8" width="13" customWidth="1"/>
    <col min="9" max="9" width="12.85546875" customWidth="1"/>
    <col min="10" max="10" width="14.140625" customWidth="1"/>
    <col min="11" max="11" width="10.140625" customWidth="1"/>
    <col min="12" max="12" width="3.42578125" customWidth="1"/>
  </cols>
  <sheetData>
    <row r="1" spans="1:14" ht="30" customHeight="1" x14ac:dyDescent="0.25">
      <c r="A1" s="365" t="s">
        <v>46</v>
      </c>
      <c r="B1" s="365"/>
      <c r="C1" s="365"/>
      <c r="D1" s="365"/>
      <c r="E1" s="366"/>
      <c r="F1" s="366"/>
      <c r="G1" s="366"/>
      <c r="H1" s="366"/>
      <c r="I1" s="366"/>
      <c r="J1" s="366"/>
      <c r="K1" s="366"/>
      <c r="L1" s="366"/>
      <c r="M1" s="125"/>
      <c r="N1" s="125"/>
    </row>
    <row r="2" spans="1:14" s="114" customFormat="1" ht="30" customHeight="1" x14ac:dyDescent="0.25">
      <c r="A2" s="357" t="s">
        <v>47</v>
      </c>
      <c r="B2" s="357"/>
      <c r="C2" s="357"/>
      <c r="D2" s="357"/>
      <c r="E2" s="44">
        <v>2024</v>
      </c>
      <c r="F2" s="149"/>
      <c r="G2" s="149"/>
      <c r="H2" s="149"/>
      <c r="I2" s="149"/>
      <c r="J2" s="149"/>
      <c r="K2" s="149"/>
      <c r="L2" s="150"/>
    </row>
    <row r="3" spans="1:14" s="114" customFormat="1" ht="30" customHeight="1" x14ac:dyDescent="0.25">
      <c r="A3" s="357" t="s">
        <v>48</v>
      </c>
      <c r="B3" s="357"/>
      <c r="C3" s="357"/>
      <c r="D3" s="357"/>
      <c r="E3" s="370"/>
      <c r="F3" s="370"/>
      <c r="G3" s="370"/>
      <c r="H3" s="370"/>
      <c r="I3" s="370"/>
      <c r="J3" s="370"/>
      <c r="K3" s="370"/>
      <c r="L3" s="370"/>
    </row>
    <row r="4" spans="1:14" s="114" customFormat="1" ht="30" customHeight="1" x14ac:dyDescent="0.25">
      <c r="A4" s="357" t="s">
        <v>49</v>
      </c>
      <c r="B4" s="357"/>
      <c r="C4" s="357"/>
      <c r="D4" s="360"/>
      <c r="E4" s="45"/>
      <c r="F4" s="371"/>
      <c r="G4" s="371"/>
      <c r="H4" s="371"/>
      <c r="I4" s="371"/>
      <c r="J4" s="371"/>
      <c r="K4" s="371"/>
      <c r="L4" s="371"/>
    </row>
    <row r="5" spans="1:14" s="114" customFormat="1" ht="30" customHeight="1" x14ac:dyDescent="0.25">
      <c r="A5" s="360" t="s">
        <v>50</v>
      </c>
      <c r="B5" s="361"/>
      <c r="C5" s="361"/>
      <c r="D5" s="362"/>
      <c r="E5" s="151" t="s">
        <v>7</v>
      </c>
      <c r="F5" s="149"/>
      <c r="G5" s="149"/>
      <c r="H5" s="149"/>
      <c r="I5" s="149"/>
      <c r="J5" s="149"/>
      <c r="K5" s="149"/>
      <c r="L5" s="149"/>
    </row>
    <row r="6" spans="1:14" s="114" customFormat="1" ht="30" customHeight="1" x14ac:dyDescent="0.25">
      <c r="A6" s="357" t="s">
        <v>51</v>
      </c>
      <c r="B6" s="357"/>
      <c r="C6" s="357"/>
      <c r="D6" s="360"/>
      <c r="E6" s="45"/>
      <c r="F6" s="149"/>
      <c r="G6" s="149"/>
      <c r="H6" s="149"/>
      <c r="I6" s="149"/>
      <c r="J6" s="149"/>
      <c r="K6" s="149"/>
      <c r="L6" s="149"/>
    </row>
    <row r="7" spans="1:14" s="114" customFormat="1" ht="30" customHeight="1" x14ac:dyDescent="0.25">
      <c r="A7" s="360" t="s">
        <v>52</v>
      </c>
      <c r="B7" s="361"/>
      <c r="C7" s="361"/>
      <c r="D7" s="362"/>
      <c r="E7" s="45"/>
      <c r="F7" s="149"/>
      <c r="G7" s="149"/>
      <c r="H7" s="149"/>
      <c r="I7" s="149"/>
      <c r="J7" s="149"/>
      <c r="K7" s="149"/>
      <c r="L7" s="149"/>
    </row>
    <row r="8" spans="1:14" s="114" customFormat="1" ht="51.75" customHeight="1" x14ac:dyDescent="0.25">
      <c r="A8" s="357" t="s">
        <v>53</v>
      </c>
      <c r="B8" s="357"/>
      <c r="C8" s="357"/>
      <c r="D8" s="360"/>
      <c r="E8" s="45"/>
      <c r="F8" s="371"/>
      <c r="G8" s="371"/>
      <c r="H8" s="371"/>
      <c r="I8" s="371"/>
      <c r="J8" s="371"/>
      <c r="K8" s="371"/>
      <c r="L8" s="371"/>
    </row>
    <row r="9" spans="1:14" s="114" customFormat="1" ht="51.75" customHeight="1" x14ac:dyDescent="0.25">
      <c r="A9" s="357" t="s">
        <v>54</v>
      </c>
      <c r="B9" s="357"/>
      <c r="C9" s="357"/>
      <c r="D9" s="360"/>
      <c r="E9" s="45"/>
      <c r="F9" s="149"/>
      <c r="G9" s="149"/>
      <c r="H9" s="149"/>
      <c r="I9" s="149"/>
      <c r="J9" s="149"/>
      <c r="K9" s="149"/>
      <c r="L9" s="149"/>
    </row>
    <row r="10" spans="1:14" s="114" customFormat="1" ht="81.75" customHeight="1" x14ac:dyDescent="0.25">
      <c r="A10" s="357" t="s">
        <v>55</v>
      </c>
      <c r="B10" s="357"/>
      <c r="C10" s="357"/>
      <c r="D10" s="360"/>
      <c r="E10" s="45"/>
      <c r="F10" s="371"/>
      <c r="G10" s="371"/>
      <c r="H10" s="371"/>
      <c r="I10" s="371"/>
      <c r="J10" s="371"/>
      <c r="K10" s="371"/>
      <c r="L10" s="371"/>
    </row>
    <row r="11" spans="1:14" s="114" customFormat="1" ht="20.100000000000001" hidden="1" customHeight="1" x14ac:dyDescent="0.25">
      <c r="A11" s="360" t="s">
        <v>56</v>
      </c>
      <c r="B11" s="361"/>
      <c r="C11" s="361"/>
      <c r="D11" s="361"/>
      <c r="E11" s="362"/>
      <c r="F11" s="149"/>
      <c r="G11" s="149"/>
      <c r="H11" s="149"/>
      <c r="I11" s="149"/>
      <c r="J11" s="149"/>
      <c r="K11" s="149"/>
      <c r="L11" s="149"/>
    </row>
    <row r="12" spans="1:14" s="114" customFormat="1" ht="15.75" hidden="1" x14ac:dyDescent="0.25">
      <c r="A12" s="357" t="s">
        <v>57</v>
      </c>
      <c r="B12" s="357"/>
      <c r="C12" s="357"/>
      <c r="D12" s="357"/>
      <c r="E12" s="46">
        <v>1</v>
      </c>
      <c r="F12" s="149"/>
      <c r="G12" s="149"/>
      <c r="H12" s="149"/>
      <c r="I12" s="149"/>
      <c r="J12" s="149"/>
      <c r="K12" s="149"/>
      <c r="L12" s="149"/>
    </row>
    <row r="13" spans="1:14" s="114" customFormat="1" ht="15.75" hidden="1" x14ac:dyDescent="0.25">
      <c r="A13" s="357" t="s">
        <v>58</v>
      </c>
      <c r="B13" s="357"/>
      <c r="C13" s="357"/>
      <c r="D13" s="357"/>
      <c r="E13" s="46">
        <v>2</v>
      </c>
      <c r="F13" s="149"/>
      <c r="G13" s="149"/>
      <c r="H13" s="149"/>
      <c r="I13" s="149"/>
      <c r="J13" s="149"/>
      <c r="K13" s="149"/>
      <c r="L13" s="149"/>
    </row>
    <row r="14" spans="1:14" s="114" customFormat="1" ht="15.75" hidden="1" x14ac:dyDescent="0.25">
      <c r="A14" s="357" t="s">
        <v>59</v>
      </c>
      <c r="B14" s="357"/>
      <c r="C14" s="357"/>
      <c r="D14" s="357"/>
      <c r="E14" s="46">
        <v>3</v>
      </c>
      <c r="F14" s="149"/>
      <c r="G14" s="149"/>
      <c r="H14" s="149"/>
      <c r="I14" s="149"/>
      <c r="J14" s="149"/>
      <c r="K14" s="149"/>
      <c r="L14" s="149"/>
    </row>
    <row r="15" spans="1:14" s="114" customFormat="1" ht="15.75" hidden="1" x14ac:dyDescent="0.25">
      <c r="A15" s="357" t="s">
        <v>60</v>
      </c>
      <c r="B15" s="357"/>
      <c r="C15" s="357"/>
      <c r="D15" s="357"/>
      <c r="E15" s="47">
        <f>SUM(E13:E14)</f>
        <v>5</v>
      </c>
      <c r="F15" s="149"/>
      <c r="G15" s="149"/>
      <c r="H15" s="149"/>
      <c r="I15" s="149"/>
      <c r="J15" s="149"/>
      <c r="K15" s="149"/>
      <c r="L15" s="149"/>
    </row>
    <row r="16" spans="1:14" ht="30" customHeight="1" x14ac:dyDescent="0.25">
      <c r="A16" s="367" t="s">
        <v>61</v>
      </c>
      <c r="B16" s="368"/>
      <c r="C16" s="368"/>
      <c r="D16" s="368"/>
      <c r="E16" s="368"/>
      <c r="F16" s="368"/>
      <c r="G16" s="368"/>
      <c r="H16" s="368"/>
      <c r="I16" s="368"/>
      <c r="J16" s="368"/>
      <c r="K16" s="368"/>
      <c r="L16" s="369"/>
      <c r="M16" s="125"/>
      <c r="N16" s="125"/>
    </row>
    <row r="17" spans="1:12" s="114" customFormat="1" ht="150" customHeight="1" x14ac:dyDescent="0.25">
      <c r="A17" s="357" t="s">
        <v>62</v>
      </c>
      <c r="B17" s="357"/>
      <c r="C17" s="357"/>
      <c r="D17" s="357"/>
      <c r="E17" s="370"/>
      <c r="F17" s="370"/>
      <c r="G17" s="370"/>
      <c r="H17" s="370"/>
      <c r="I17" s="370"/>
      <c r="J17" s="370"/>
      <c r="K17" s="370"/>
      <c r="L17" s="370"/>
    </row>
    <row r="18" spans="1:12" s="114" customFormat="1" ht="150" customHeight="1" x14ac:dyDescent="0.25">
      <c r="A18" s="357" t="s">
        <v>63</v>
      </c>
      <c r="B18" s="357"/>
      <c r="C18" s="357"/>
      <c r="D18" s="357"/>
      <c r="E18" s="370"/>
      <c r="F18" s="370"/>
      <c r="G18" s="370"/>
      <c r="H18" s="370"/>
      <c r="I18" s="370"/>
      <c r="J18" s="370"/>
      <c r="K18" s="370"/>
      <c r="L18" s="370"/>
    </row>
    <row r="19" spans="1:12" s="114" customFormat="1" ht="150" customHeight="1" x14ac:dyDescent="0.25">
      <c r="A19" s="372" t="s">
        <v>64</v>
      </c>
      <c r="B19" s="372"/>
      <c r="C19" s="372"/>
      <c r="D19" s="372"/>
      <c r="E19" s="346"/>
      <c r="F19" s="347"/>
      <c r="G19" s="347"/>
      <c r="H19" s="347"/>
      <c r="I19" s="348"/>
      <c r="J19" s="233" t="s">
        <v>65</v>
      </c>
      <c r="K19" s="344"/>
      <c r="L19" s="345"/>
    </row>
    <row r="20" spans="1:12" s="114" customFormat="1" ht="150" customHeight="1" x14ac:dyDescent="0.25">
      <c r="A20" s="357" t="s">
        <v>66</v>
      </c>
      <c r="B20" s="357"/>
      <c r="C20" s="357"/>
      <c r="D20" s="357"/>
      <c r="E20" s="370"/>
      <c r="F20" s="370"/>
      <c r="G20" s="370"/>
      <c r="H20" s="370"/>
      <c r="I20" s="370"/>
      <c r="J20" s="370"/>
      <c r="K20" s="370"/>
      <c r="L20" s="370"/>
    </row>
    <row r="21" spans="1:12" s="114" customFormat="1" ht="150" customHeight="1" x14ac:dyDescent="0.25">
      <c r="A21" s="357" t="s">
        <v>67</v>
      </c>
      <c r="B21" s="357"/>
      <c r="C21" s="357"/>
      <c r="D21" s="357"/>
      <c r="E21" s="370"/>
      <c r="F21" s="370"/>
      <c r="G21" s="370"/>
      <c r="H21" s="370"/>
      <c r="I21" s="370"/>
      <c r="J21" s="370"/>
      <c r="K21" s="370"/>
      <c r="L21" s="370"/>
    </row>
    <row r="22" spans="1:12" s="114" customFormat="1" ht="150" customHeight="1" x14ac:dyDescent="0.25">
      <c r="A22" s="372" t="s">
        <v>68</v>
      </c>
      <c r="B22" s="372"/>
      <c r="C22" s="372"/>
      <c r="D22" s="372"/>
      <c r="E22" s="346"/>
      <c r="F22" s="347"/>
      <c r="G22" s="347"/>
      <c r="H22" s="347"/>
      <c r="I22" s="348"/>
      <c r="J22" s="233" t="s">
        <v>65</v>
      </c>
      <c r="K22" s="344"/>
      <c r="L22" s="345"/>
    </row>
    <row r="23" spans="1:12" s="114" customFormat="1" ht="138" customHeight="1" x14ac:dyDescent="0.25">
      <c r="A23" s="372" t="s">
        <v>69</v>
      </c>
      <c r="B23" s="372"/>
      <c r="C23" s="372"/>
      <c r="D23" s="372"/>
      <c r="E23" s="346"/>
      <c r="F23" s="347"/>
      <c r="G23" s="347"/>
      <c r="H23" s="347"/>
      <c r="I23" s="348"/>
      <c r="J23" s="233" t="s">
        <v>65</v>
      </c>
      <c r="K23" s="344"/>
      <c r="L23" s="345"/>
    </row>
    <row r="24" spans="1:12" s="114" customFormat="1" ht="201" customHeight="1" x14ac:dyDescent="0.25">
      <c r="A24" s="372" t="s">
        <v>70</v>
      </c>
      <c r="B24" s="372"/>
      <c r="C24" s="372"/>
      <c r="D24" s="372"/>
      <c r="E24" s="346"/>
      <c r="F24" s="347"/>
      <c r="G24" s="347"/>
      <c r="H24" s="347"/>
      <c r="I24" s="348"/>
      <c r="J24" s="233" t="s">
        <v>65</v>
      </c>
      <c r="K24" s="344"/>
      <c r="L24" s="345"/>
    </row>
    <row r="25" spans="1:12" s="114" customFormat="1" ht="150" customHeight="1" x14ac:dyDescent="0.25">
      <c r="A25" s="372" t="s">
        <v>71</v>
      </c>
      <c r="B25" s="372"/>
      <c r="C25" s="372"/>
      <c r="D25" s="372"/>
      <c r="E25" s="346"/>
      <c r="F25" s="347"/>
      <c r="G25" s="347"/>
      <c r="H25" s="347"/>
      <c r="I25" s="348"/>
      <c r="J25" s="233" t="s">
        <v>65</v>
      </c>
      <c r="K25" s="344"/>
      <c r="L25" s="345"/>
    </row>
    <row r="26" spans="1:12" s="114" customFormat="1" ht="150" customHeight="1" x14ac:dyDescent="0.25">
      <c r="A26" s="357" t="s">
        <v>72</v>
      </c>
      <c r="B26" s="357"/>
      <c r="C26" s="357"/>
      <c r="D26" s="357"/>
      <c r="E26" s="370"/>
      <c r="F26" s="370"/>
      <c r="G26" s="370"/>
      <c r="H26" s="370"/>
      <c r="I26" s="370"/>
      <c r="J26" s="370"/>
      <c r="K26" s="370"/>
      <c r="L26" s="370"/>
    </row>
    <row r="27" spans="1:12" s="114" customFormat="1" ht="193.5" customHeight="1" x14ac:dyDescent="0.25">
      <c r="A27" s="357" t="s">
        <v>73</v>
      </c>
      <c r="B27" s="357"/>
      <c r="C27" s="357"/>
      <c r="D27" s="357"/>
      <c r="E27" s="370"/>
      <c r="F27" s="370"/>
      <c r="G27" s="370"/>
      <c r="H27" s="370"/>
      <c r="I27" s="370"/>
      <c r="J27" s="370"/>
      <c r="K27" s="370"/>
      <c r="L27" s="370"/>
    </row>
    <row r="28" spans="1:12" s="114" customFormat="1" ht="150" customHeight="1" x14ac:dyDescent="0.25">
      <c r="A28" s="357" t="s">
        <v>74</v>
      </c>
      <c r="B28" s="357"/>
      <c r="C28" s="357"/>
      <c r="D28" s="357"/>
      <c r="E28" s="370"/>
      <c r="F28" s="370"/>
      <c r="G28" s="370"/>
      <c r="H28" s="370"/>
      <c r="I28" s="370"/>
      <c r="J28" s="370"/>
      <c r="K28" s="370"/>
      <c r="L28" s="370"/>
    </row>
    <row r="29" spans="1:12" s="114" customFormat="1" ht="150" customHeight="1" x14ac:dyDescent="0.25">
      <c r="A29" s="357" t="s">
        <v>75</v>
      </c>
      <c r="B29" s="357"/>
      <c r="C29" s="357"/>
      <c r="D29" s="357"/>
      <c r="E29" s="370"/>
      <c r="F29" s="370"/>
      <c r="G29" s="370"/>
      <c r="H29" s="370"/>
      <c r="I29" s="370"/>
      <c r="J29" s="370"/>
      <c r="K29" s="370"/>
      <c r="L29" s="370"/>
    </row>
    <row r="30" spans="1:12" s="114" customFormat="1" ht="138" customHeight="1" x14ac:dyDescent="0.25">
      <c r="A30" s="357" t="s">
        <v>76</v>
      </c>
      <c r="B30" s="357"/>
      <c r="C30" s="357"/>
      <c r="D30" s="357"/>
      <c r="E30" s="370"/>
      <c r="F30" s="370"/>
      <c r="G30" s="370"/>
      <c r="H30" s="370"/>
      <c r="I30" s="370"/>
      <c r="J30" s="370"/>
      <c r="K30" s="370"/>
      <c r="L30" s="370"/>
    </row>
    <row r="31" spans="1:12" s="114" customFormat="1" ht="150" customHeight="1" x14ac:dyDescent="0.25">
      <c r="A31" s="357" t="s">
        <v>77</v>
      </c>
      <c r="B31" s="357"/>
      <c r="C31" s="357"/>
      <c r="D31" s="357"/>
      <c r="E31" s="370"/>
      <c r="F31" s="370"/>
      <c r="G31" s="370"/>
      <c r="H31" s="370"/>
      <c r="I31" s="370"/>
      <c r="J31" s="370"/>
      <c r="K31" s="370"/>
      <c r="L31" s="370"/>
    </row>
    <row r="32" spans="1:12" ht="30" customHeight="1" x14ac:dyDescent="0.25">
      <c r="A32" s="373" t="s">
        <v>78</v>
      </c>
      <c r="B32" s="373"/>
      <c r="C32" s="373"/>
      <c r="D32" s="373"/>
      <c r="E32" s="374"/>
      <c r="F32" s="374"/>
      <c r="G32" s="374"/>
      <c r="H32" s="374"/>
      <c r="I32" s="374"/>
      <c r="J32" s="374"/>
      <c r="K32" s="374"/>
      <c r="L32" s="374"/>
    </row>
    <row r="33" spans="1:12" s="114" customFormat="1" ht="120.75" customHeight="1" x14ac:dyDescent="0.25">
      <c r="A33" s="357" t="s">
        <v>79</v>
      </c>
      <c r="B33" s="357"/>
      <c r="C33" s="357"/>
      <c r="D33" s="357"/>
      <c r="E33" s="370"/>
      <c r="F33" s="370"/>
      <c r="G33" s="370"/>
      <c r="H33" s="370"/>
      <c r="I33" s="370"/>
      <c r="J33" s="370"/>
      <c r="K33" s="370"/>
      <c r="L33" s="370"/>
    </row>
    <row r="34" spans="1:12" s="114" customFormat="1" ht="222.75" customHeight="1" x14ac:dyDescent="0.25">
      <c r="A34" s="357" t="s">
        <v>80</v>
      </c>
      <c r="B34" s="357"/>
      <c r="C34" s="357"/>
      <c r="D34" s="357"/>
      <c r="E34" s="358" t="s">
        <v>81</v>
      </c>
      <c r="F34" s="359"/>
      <c r="G34" s="359"/>
      <c r="H34" s="359"/>
      <c r="I34" s="359"/>
      <c r="J34" s="233" t="s">
        <v>65</v>
      </c>
      <c r="K34" s="344"/>
      <c r="L34" s="345"/>
    </row>
    <row r="35" spans="1:12" s="114" customFormat="1" ht="69.75" hidden="1" customHeight="1" x14ac:dyDescent="0.25">
      <c r="A35" s="360" t="s">
        <v>82</v>
      </c>
      <c r="B35" s="361"/>
      <c r="C35" s="362"/>
      <c r="D35" s="166" t="s">
        <v>83</v>
      </c>
      <c r="E35" s="166" t="s">
        <v>84</v>
      </c>
      <c r="F35" s="166" t="s">
        <v>85</v>
      </c>
      <c r="G35" s="166" t="s">
        <v>86</v>
      </c>
      <c r="H35" s="166" t="s">
        <v>87</v>
      </c>
      <c r="I35" s="166" t="s">
        <v>88</v>
      </c>
      <c r="J35" s="166" t="s">
        <v>89</v>
      </c>
      <c r="K35" s="363" t="s">
        <v>90</v>
      </c>
      <c r="L35" s="364"/>
    </row>
    <row r="36" spans="1:12" s="114" customFormat="1" ht="20.100000000000001" hidden="1" customHeight="1" x14ac:dyDescent="0.25">
      <c r="A36" s="167">
        <v>1</v>
      </c>
      <c r="B36" s="346" t="s">
        <v>91</v>
      </c>
      <c r="C36" s="348"/>
      <c r="D36" s="163" t="s">
        <v>92</v>
      </c>
      <c r="E36" s="164">
        <v>2.2000000000000002</v>
      </c>
      <c r="F36" s="164">
        <v>9700</v>
      </c>
      <c r="G36" s="165">
        <v>0.2</v>
      </c>
      <c r="H36" s="165">
        <v>0.2</v>
      </c>
      <c r="I36" s="165">
        <v>1</v>
      </c>
      <c r="J36" s="164">
        <f>+E36*F36</f>
        <v>21340</v>
      </c>
      <c r="K36" s="355">
        <v>1</v>
      </c>
      <c r="L36" s="356"/>
    </row>
    <row r="37" spans="1:12" s="114" customFormat="1" ht="20.100000000000001" hidden="1" customHeight="1" x14ac:dyDescent="0.25">
      <c r="A37" s="167">
        <v>2</v>
      </c>
      <c r="B37" s="346" t="s">
        <v>93</v>
      </c>
      <c r="C37" s="348"/>
      <c r="D37" s="163" t="s">
        <v>94</v>
      </c>
      <c r="E37" s="164">
        <v>2.2000000000000002</v>
      </c>
      <c r="F37" s="164">
        <v>1144</v>
      </c>
      <c r="G37" s="165">
        <v>0.2</v>
      </c>
      <c r="H37" s="165">
        <v>0.2</v>
      </c>
      <c r="I37" s="165">
        <v>1</v>
      </c>
      <c r="J37" s="164">
        <f t="shared" ref="J37:J50" si="0">+E37*F37</f>
        <v>2516.8000000000002</v>
      </c>
      <c r="K37" s="355">
        <v>1</v>
      </c>
      <c r="L37" s="356"/>
    </row>
    <row r="38" spans="1:12" s="114" customFormat="1" ht="20.100000000000001" hidden="1" customHeight="1" x14ac:dyDescent="0.25">
      <c r="A38" s="167">
        <v>3</v>
      </c>
      <c r="B38" s="346" t="s">
        <v>95</v>
      </c>
      <c r="C38" s="348"/>
      <c r="D38" s="163" t="s">
        <v>96</v>
      </c>
      <c r="E38" s="164">
        <v>1.45</v>
      </c>
      <c r="F38" s="164">
        <v>40</v>
      </c>
      <c r="G38" s="165">
        <v>0.2</v>
      </c>
      <c r="H38" s="165">
        <v>0.2</v>
      </c>
      <c r="I38" s="165">
        <v>1</v>
      </c>
      <c r="J38" s="164">
        <f t="shared" si="0"/>
        <v>58</v>
      </c>
      <c r="K38" s="355">
        <v>1</v>
      </c>
      <c r="L38" s="356"/>
    </row>
    <row r="39" spans="1:12" s="114" customFormat="1" ht="20.100000000000001" hidden="1" customHeight="1" x14ac:dyDescent="0.25">
      <c r="A39" s="167">
        <v>4</v>
      </c>
      <c r="B39" s="346" t="s">
        <v>97</v>
      </c>
      <c r="C39" s="348"/>
      <c r="D39" s="163" t="s">
        <v>98</v>
      </c>
      <c r="E39" s="164">
        <v>1.45</v>
      </c>
      <c r="F39" s="164">
        <v>140</v>
      </c>
      <c r="G39" s="165">
        <v>0.2</v>
      </c>
      <c r="H39" s="165">
        <v>0.2</v>
      </c>
      <c r="I39" s="165">
        <v>1</v>
      </c>
      <c r="J39" s="164">
        <f t="shared" si="0"/>
        <v>203</v>
      </c>
      <c r="K39" s="355">
        <v>1</v>
      </c>
      <c r="L39" s="356"/>
    </row>
    <row r="40" spans="1:12" s="114" customFormat="1" ht="20.100000000000001" hidden="1" customHeight="1" x14ac:dyDescent="0.25">
      <c r="A40" s="167">
        <v>5</v>
      </c>
      <c r="B40" s="346" t="s">
        <v>95</v>
      </c>
      <c r="C40" s="348"/>
      <c r="D40" s="163" t="s">
        <v>99</v>
      </c>
      <c r="E40" s="164">
        <v>1.45</v>
      </c>
      <c r="F40" s="164">
        <v>150</v>
      </c>
      <c r="G40" s="165">
        <v>0.2</v>
      </c>
      <c r="H40" s="165">
        <v>0.2</v>
      </c>
      <c r="I40" s="165">
        <v>1</v>
      </c>
      <c r="J40" s="164">
        <f t="shared" si="0"/>
        <v>217.5</v>
      </c>
      <c r="K40" s="355">
        <v>1</v>
      </c>
      <c r="L40" s="356"/>
    </row>
    <row r="41" spans="1:12" s="114" customFormat="1" ht="20.100000000000001" hidden="1" customHeight="1" x14ac:dyDescent="0.25">
      <c r="A41" s="167">
        <v>6</v>
      </c>
      <c r="B41" s="346" t="s">
        <v>97</v>
      </c>
      <c r="C41" s="348"/>
      <c r="D41" s="163" t="s">
        <v>100</v>
      </c>
      <c r="E41" s="164">
        <v>1.45</v>
      </c>
      <c r="F41" s="164">
        <v>160</v>
      </c>
      <c r="G41" s="165">
        <v>0.2</v>
      </c>
      <c r="H41" s="165">
        <v>0.2</v>
      </c>
      <c r="I41" s="165">
        <v>1</v>
      </c>
      <c r="J41" s="164">
        <f t="shared" si="0"/>
        <v>232</v>
      </c>
      <c r="K41" s="355">
        <v>1</v>
      </c>
      <c r="L41" s="356"/>
    </row>
    <row r="42" spans="1:12" s="114" customFormat="1" ht="20.100000000000001" hidden="1" customHeight="1" x14ac:dyDescent="0.25">
      <c r="A42" s="167">
        <v>7</v>
      </c>
      <c r="B42" s="346" t="s">
        <v>95</v>
      </c>
      <c r="C42" s="348"/>
      <c r="D42" s="163" t="s">
        <v>101</v>
      </c>
      <c r="E42" s="164">
        <v>1.45</v>
      </c>
      <c r="F42" s="164">
        <v>170</v>
      </c>
      <c r="G42" s="165">
        <v>0.2</v>
      </c>
      <c r="H42" s="165">
        <v>0.2</v>
      </c>
      <c r="I42" s="165">
        <v>1</v>
      </c>
      <c r="J42" s="164">
        <f t="shared" si="0"/>
        <v>246.5</v>
      </c>
      <c r="K42" s="355">
        <v>1</v>
      </c>
      <c r="L42" s="356"/>
    </row>
    <row r="43" spans="1:12" s="114" customFormat="1" ht="20.100000000000001" hidden="1" customHeight="1" x14ac:dyDescent="0.25">
      <c r="A43" s="167">
        <v>8</v>
      </c>
      <c r="B43" s="346" t="s">
        <v>97</v>
      </c>
      <c r="C43" s="348"/>
      <c r="D43" s="163" t="s">
        <v>102</v>
      </c>
      <c r="E43" s="164">
        <v>1.45</v>
      </c>
      <c r="F43" s="164">
        <v>180</v>
      </c>
      <c r="G43" s="165">
        <v>0.2</v>
      </c>
      <c r="H43" s="165">
        <v>0.2</v>
      </c>
      <c r="I43" s="165">
        <v>1</v>
      </c>
      <c r="J43" s="164">
        <f t="shared" si="0"/>
        <v>261</v>
      </c>
      <c r="K43" s="355">
        <v>1</v>
      </c>
      <c r="L43" s="356"/>
    </row>
    <row r="44" spans="1:12" s="114" customFormat="1" ht="20.100000000000001" hidden="1" customHeight="1" x14ac:dyDescent="0.25">
      <c r="A44" s="167">
        <v>9</v>
      </c>
      <c r="B44" s="346" t="s">
        <v>95</v>
      </c>
      <c r="C44" s="348"/>
      <c r="D44" s="163" t="s">
        <v>103</v>
      </c>
      <c r="E44" s="164">
        <v>1.45</v>
      </c>
      <c r="F44" s="164">
        <v>190</v>
      </c>
      <c r="G44" s="165">
        <v>0.2</v>
      </c>
      <c r="H44" s="165">
        <v>0.2</v>
      </c>
      <c r="I44" s="165">
        <v>1</v>
      </c>
      <c r="J44" s="164">
        <f t="shared" si="0"/>
        <v>275.5</v>
      </c>
      <c r="K44" s="355">
        <v>1</v>
      </c>
      <c r="L44" s="356"/>
    </row>
    <row r="45" spans="1:12" s="114" customFormat="1" ht="20.100000000000001" hidden="1" customHeight="1" x14ac:dyDescent="0.25">
      <c r="A45" s="167">
        <v>10</v>
      </c>
      <c r="B45" s="346" t="s">
        <v>97</v>
      </c>
      <c r="C45" s="348"/>
      <c r="D45" s="163" t="s">
        <v>104</v>
      </c>
      <c r="E45" s="164">
        <v>1.45</v>
      </c>
      <c r="F45" s="164">
        <v>200</v>
      </c>
      <c r="G45" s="165">
        <v>0.2</v>
      </c>
      <c r="H45" s="165">
        <v>0.2</v>
      </c>
      <c r="I45" s="165">
        <v>1</v>
      </c>
      <c r="J45" s="164">
        <f t="shared" si="0"/>
        <v>290</v>
      </c>
      <c r="K45" s="355">
        <v>1</v>
      </c>
      <c r="L45" s="356"/>
    </row>
    <row r="46" spans="1:12" s="114" customFormat="1" ht="20.100000000000001" hidden="1" customHeight="1" x14ac:dyDescent="0.25">
      <c r="A46" s="167">
        <v>11</v>
      </c>
      <c r="B46" s="346" t="s">
        <v>95</v>
      </c>
      <c r="C46" s="348"/>
      <c r="D46" s="163" t="s">
        <v>105</v>
      </c>
      <c r="E46" s="164">
        <v>1.45</v>
      </c>
      <c r="F46" s="164">
        <v>210</v>
      </c>
      <c r="G46" s="165">
        <v>0.2</v>
      </c>
      <c r="H46" s="165">
        <v>0.2</v>
      </c>
      <c r="I46" s="165">
        <v>1</v>
      </c>
      <c r="J46" s="164">
        <f t="shared" si="0"/>
        <v>304.5</v>
      </c>
      <c r="K46" s="355">
        <v>1</v>
      </c>
      <c r="L46" s="356"/>
    </row>
    <row r="47" spans="1:12" s="114" customFormat="1" ht="20.100000000000001" hidden="1" customHeight="1" x14ac:dyDescent="0.25">
      <c r="A47" s="167">
        <v>12</v>
      </c>
      <c r="B47" s="346" t="s">
        <v>97</v>
      </c>
      <c r="C47" s="348"/>
      <c r="D47" s="163" t="s">
        <v>106</v>
      </c>
      <c r="E47" s="164">
        <v>1.45</v>
      </c>
      <c r="F47" s="164">
        <v>220</v>
      </c>
      <c r="G47" s="165">
        <v>0.2</v>
      </c>
      <c r="H47" s="165">
        <v>0.2</v>
      </c>
      <c r="I47" s="165">
        <v>1</v>
      </c>
      <c r="J47" s="164">
        <f t="shared" si="0"/>
        <v>319</v>
      </c>
      <c r="K47" s="355">
        <v>1</v>
      </c>
      <c r="L47" s="356"/>
    </row>
    <row r="48" spans="1:12" s="114" customFormat="1" ht="20.100000000000001" hidden="1" customHeight="1" x14ac:dyDescent="0.25">
      <c r="A48" s="167">
        <v>13</v>
      </c>
      <c r="B48" s="346" t="s">
        <v>95</v>
      </c>
      <c r="C48" s="348"/>
      <c r="D48" s="163" t="s">
        <v>107</v>
      </c>
      <c r="E48" s="164">
        <v>1.45</v>
      </c>
      <c r="F48" s="164">
        <v>230</v>
      </c>
      <c r="G48" s="165">
        <v>0.2</v>
      </c>
      <c r="H48" s="165">
        <v>0.2</v>
      </c>
      <c r="I48" s="165">
        <v>1</v>
      </c>
      <c r="J48" s="164">
        <f t="shared" si="0"/>
        <v>333.5</v>
      </c>
      <c r="K48" s="355">
        <v>1</v>
      </c>
      <c r="L48" s="356"/>
    </row>
    <row r="49" spans="1:12" s="114" customFormat="1" ht="20.100000000000001" hidden="1" customHeight="1" x14ac:dyDescent="0.25">
      <c r="A49" s="167">
        <v>14</v>
      </c>
      <c r="B49" s="346" t="s">
        <v>97</v>
      </c>
      <c r="C49" s="348"/>
      <c r="D49" s="163" t="s">
        <v>108</v>
      </c>
      <c r="E49" s="164">
        <v>1.45</v>
      </c>
      <c r="F49" s="164">
        <v>240</v>
      </c>
      <c r="G49" s="165">
        <v>0.2</v>
      </c>
      <c r="H49" s="165">
        <v>0.2</v>
      </c>
      <c r="I49" s="165">
        <v>1</v>
      </c>
      <c r="J49" s="164">
        <f t="shared" si="0"/>
        <v>348</v>
      </c>
      <c r="K49" s="355">
        <v>1</v>
      </c>
      <c r="L49" s="356"/>
    </row>
    <row r="50" spans="1:12" s="114" customFormat="1" ht="20.100000000000001" hidden="1" customHeight="1" x14ac:dyDescent="0.25">
      <c r="A50" s="167">
        <v>15</v>
      </c>
      <c r="B50" s="346" t="s">
        <v>97</v>
      </c>
      <c r="C50" s="348"/>
      <c r="D50" s="163" t="s">
        <v>109</v>
      </c>
      <c r="E50" s="164">
        <v>1.45</v>
      </c>
      <c r="F50" s="164">
        <v>250</v>
      </c>
      <c r="G50" s="165">
        <v>0.2</v>
      </c>
      <c r="H50" s="165">
        <v>0.2</v>
      </c>
      <c r="I50" s="165">
        <v>1</v>
      </c>
      <c r="J50" s="164">
        <f t="shared" si="0"/>
        <v>362.5</v>
      </c>
      <c r="K50" s="355">
        <v>1</v>
      </c>
      <c r="L50" s="356"/>
    </row>
    <row r="51" spans="1:12" s="114" customFormat="1" ht="20.100000000000001" hidden="1" customHeight="1" x14ac:dyDescent="0.25">
      <c r="A51" s="349" t="s">
        <v>110</v>
      </c>
      <c r="B51" s="349"/>
      <c r="C51" s="349"/>
      <c r="D51" s="349"/>
      <c r="E51" s="349"/>
      <c r="F51" s="349"/>
      <c r="G51" s="349"/>
      <c r="H51" s="349"/>
      <c r="I51" s="349"/>
      <c r="J51" s="168">
        <f>SUM(J36:J50)</f>
        <v>27307.8</v>
      </c>
      <c r="K51" s="350"/>
      <c r="L51" s="351"/>
    </row>
    <row r="52" spans="1:12" s="114" customFormat="1" ht="20.100000000000001" hidden="1" customHeight="1" x14ac:dyDescent="0.25">
      <c r="A52" s="352" t="s">
        <v>111</v>
      </c>
      <c r="B52" s="353"/>
      <c r="C52" s="353"/>
      <c r="D52" s="354"/>
      <c r="E52" s="164">
        <v>1.42</v>
      </c>
      <c r="F52" s="350"/>
      <c r="G52" s="351"/>
      <c r="H52" s="351"/>
      <c r="I52" s="351"/>
      <c r="J52" s="351"/>
      <c r="K52" s="351"/>
      <c r="L52" s="351"/>
    </row>
    <row r="53" spans="1:12" s="114" customFormat="1" ht="20.100000000000001" hidden="1" customHeight="1" x14ac:dyDescent="0.25">
      <c r="A53" s="352" t="s">
        <v>112</v>
      </c>
      <c r="B53" s="353"/>
      <c r="C53" s="353"/>
      <c r="D53" s="354"/>
      <c r="E53" s="164">
        <v>1.55</v>
      </c>
      <c r="F53" s="350"/>
      <c r="G53" s="351"/>
      <c r="H53" s="351"/>
      <c r="I53" s="351"/>
      <c r="J53" s="351"/>
      <c r="K53" s="351"/>
      <c r="L53" s="351"/>
    </row>
  </sheetData>
  <sheetProtection algorithmName="SHA-512" hashValue="Yz3MwqjLQXDBd0DbjPmipap9Z0POxAURSij2+zvFWsetFtHTMzAHZksapyQagfqM3fqlg7/e2CZltJKvCVNiYA==" saltValue="uYTYjKcj0BhdmMd4CYLneA==" spinCount="100000" sheet="1" formatRows="0" selectLockedCells="1"/>
  <mergeCells count="99">
    <mergeCell ref="A7:D7"/>
    <mergeCell ref="A21:D21"/>
    <mergeCell ref="E21:L21"/>
    <mergeCell ref="A18:D18"/>
    <mergeCell ref="E18:L18"/>
    <mergeCell ref="A19:D19"/>
    <mergeCell ref="A11:E11"/>
    <mergeCell ref="A20:D20"/>
    <mergeCell ref="A12:D12"/>
    <mergeCell ref="A13:D13"/>
    <mergeCell ref="A14:D14"/>
    <mergeCell ref="A15:D15"/>
    <mergeCell ref="A17:D17"/>
    <mergeCell ref="A22:D22"/>
    <mergeCell ref="E27:L27"/>
    <mergeCell ref="A27:D27"/>
    <mergeCell ref="A28:D28"/>
    <mergeCell ref="E28:L28"/>
    <mergeCell ref="A25:D25"/>
    <mergeCell ref="A23:D23"/>
    <mergeCell ref="A33:D33"/>
    <mergeCell ref="E33:L33"/>
    <mergeCell ref="A24:D24"/>
    <mergeCell ref="E26:L26"/>
    <mergeCell ref="A26:D26"/>
    <mergeCell ref="A29:D29"/>
    <mergeCell ref="E29:L29"/>
    <mergeCell ref="A32:L32"/>
    <mergeCell ref="A30:D30"/>
    <mergeCell ref="E30:L30"/>
    <mergeCell ref="A31:D31"/>
    <mergeCell ref="E31:L31"/>
    <mergeCell ref="K24:L24"/>
    <mergeCell ref="E25:I25"/>
    <mergeCell ref="K25:L25"/>
    <mergeCell ref="A1:L1"/>
    <mergeCell ref="A16:L16"/>
    <mergeCell ref="E17:L17"/>
    <mergeCell ref="E20:L20"/>
    <mergeCell ref="A2:D2"/>
    <mergeCell ref="E3:L3"/>
    <mergeCell ref="F8:L8"/>
    <mergeCell ref="F10:L10"/>
    <mergeCell ref="A3:D3"/>
    <mergeCell ref="A8:D8"/>
    <mergeCell ref="A10:D10"/>
    <mergeCell ref="A9:D9"/>
    <mergeCell ref="A4:D4"/>
    <mergeCell ref="F4:L4"/>
    <mergeCell ref="A6:D6"/>
    <mergeCell ref="A5:D5"/>
    <mergeCell ref="K35:L35"/>
    <mergeCell ref="B36:C36"/>
    <mergeCell ref="B37:C37"/>
    <mergeCell ref="B38:C38"/>
    <mergeCell ref="B39:C39"/>
    <mergeCell ref="B41:C41"/>
    <mergeCell ref="B42:C42"/>
    <mergeCell ref="A34:D34"/>
    <mergeCell ref="E34:I34"/>
    <mergeCell ref="A35:C35"/>
    <mergeCell ref="B40:C40"/>
    <mergeCell ref="B48:C48"/>
    <mergeCell ref="B49:C49"/>
    <mergeCell ref="B50:C50"/>
    <mergeCell ref="B43:C43"/>
    <mergeCell ref="B44:C44"/>
    <mergeCell ref="B45:C45"/>
    <mergeCell ref="B46:C46"/>
    <mergeCell ref="B47:C47"/>
    <mergeCell ref="K46:L46"/>
    <mergeCell ref="K47:L47"/>
    <mergeCell ref="K48:L48"/>
    <mergeCell ref="K49:L49"/>
    <mergeCell ref="K50:L50"/>
    <mergeCell ref="K43:L43"/>
    <mergeCell ref="K44:L44"/>
    <mergeCell ref="K45:L45"/>
    <mergeCell ref="K36:L36"/>
    <mergeCell ref="K37:L37"/>
    <mergeCell ref="K38:L38"/>
    <mergeCell ref="K39:L39"/>
    <mergeCell ref="K40:L40"/>
    <mergeCell ref="K41:L41"/>
    <mergeCell ref="K42:L42"/>
    <mergeCell ref="A51:I51"/>
    <mergeCell ref="K51:L51"/>
    <mergeCell ref="A52:D52"/>
    <mergeCell ref="F52:L52"/>
    <mergeCell ref="A53:D53"/>
    <mergeCell ref="F53:L53"/>
    <mergeCell ref="K34:L34"/>
    <mergeCell ref="K19:L19"/>
    <mergeCell ref="E19:I19"/>
    <mergeCell ref="E22:I22"/>
    <mergeCell ref="K22:L22"/>
    <mergeCell ref="E23:I23"/>
    <mergeCell ref="K23:L23"/>
    <mergeCell ref="E24:I24"/>
  </mergeCells>
  <phoneticPr fontId="47" type="noConversion"/>
  <dataValidations count="2">
    <dataValidation allowBlank="1" showInputMessage="1" showErrorMessage="1" prompt="npr. 1,45 EUR/m2" sqref="E36:E50 E52:E53" xr:uid="{00000000-0002-0000-0200-000000000000}"/>
    <dataValidation allowBlank="1" showInputMessage="1" showErrorMessage="1" prompt="Upravičen delež po posamezni parcelni št. do sofinanciranja (%)" sqref="J36:J50" xr:uid="{00000000-0002-0000-0200-000001000000}"/>
  </dataValidations>
  <pageMargins left="0.70866141732283472" right="0.70866141732283472" top="0.74803149606299213" bottom="0.74803149606299213" header="0.31496062992125984" footer="0.31496062992125984"/>
  <pageSetup paperSize="9" scale="62" fitToHeight="0" orientation="portrait" r:id="rId1"/>
  <headerFooter>
    <oddFooter>&amp;A</oddFooter>
  </headerFooter>
  <rowBreaks count="1" manualBreakCount="1">
    <brk id="31"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Klikni na puščico, nato izberi DA ali NE" xr:uid="{96CF4CBA-62D3-4CC3-A76B-4B51495F4887}">
          <x14:formula1>
            <xm:f>List2!$J$1:$J$2</xm:f>
          </x14:formula1>
          <xm:sqref>E4:E10</xm:sqref>
        </x14:dataValidation>
        <x14:dataValidation type="list" allowBlank="1" showInputMessage="1" showErrorMessage="1" prompt="Klikni na puščico in izberi iz spustnega seznama" xr:uid="{3B39CF2C-CB53-42BF-B0F8-995A8D09D940}">
          <x14:formula1>
            <xm:f>ŠIFRANTI!$Y$2:$Y$3</xm:f>
          </x14:formula1>
          <xm:sqref>B36:B50</xm:sqref>
        </x14:dataValidation>
        <x14:dataValidation type="list" allowBlank="1" showInputMessage="1" showErrorMessage="1" prompt="V kolikor prilagate dokazilo, izberite DA, sicer NE." xr:uid="{42CB83A1-34DA-4D38-A705-76B4A5372EED}">
          <x14:formula1>
            <xm:f>ŠIFRANTI!$F$2:$F$3</xm:f>
          </x14:formula1>
          <xm:sqref>K34 K19 K22:K25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K1000"/>
  <sheetViews>
    <sheetView view="pageBreakPreview" zoomScaleNormal="100" zoomScaleSheetLayoutView="100" workbookViewId="0">
      <selection activeCell="K11" sqref="K11"/>
    </sheetView>
  </sheetViews>
  <sheetFormatPr defaultColWidth="14.42578125" defaultRowHeight="15" x14ac:dyDescent="0.25"/>
  <cols>
    <col min="1" max="1" width="14.42578125" customWidth="1"/>
    <col min="2" max="3" width="20.7109375" customWidth="1"/>
    <col min="4" max="4" width="14.5703125" customWidth="1"/>
    <col min="5" max="5" width="20.28515625" customWidth="1"/>
    <col min="6" max="6" width="17.42578125" customWidth="1"/>
    <col min="7" max="7" width="20.7109375" customWidth="1"/>
    <col min="8" max="8" width="19.140625" customWidth="1"/>
    <col min="9" max="9" width="17.7109375" customWidth="1"/>
    <col min="10" max="10" width="16" customWidth="1"/>
    <col min="11" max="11" width="24" customWidth="1"/>
    <col min="12" max="24" width="8.5703125" customWidth="1"/>
  </cols>
  <sheetData>
    <row r="1" spans="1:11" ht="39.950000000000003" customHeight="1" x14ac:dyDescent="0.25">
      <c r="A1" s="375" t="s">
        <v>113</v>
      </c>
      <c r="B1" s="376"/>
      <c r="C1" s="376"/>
      <c r="D1" s="376"/>
      <c r="E1" s="376"/>
      <c r="F1" s="376"/>
      <c r="G1" s="376"/>
      <c r="H1" s="376"/>
      <c r="I1" s="376"/>
      <c r="J1" s="376"/>
      <c r="K1" s="377"/>
    </row>
    <row r="2" spans="1:11" s="114" customFormat="1" ht="51.75" customHeight="1" x14ac:dyDescent="0.25">
      <c r="A2" s="378" t="s">
        <v>114</v>
      </c>
      <c r="B2" s="379"/>
      <c r="C2" s="379"/>
      <c r="D2" s="379"/>
      <c r="E2" s="379"/>
      <c r="F2" s="379"/>
      <c r="G2" s="379"/>
      <c r="H2" s="379"/>
      <c r="I2" s="379"/>
      <c r="J2" s="379"/>
      <c r="K2" s="380"/>
    </row>
    <row r="3" spans="1:11" s="114" customFormat="1" ht="15" customHeight="1" x14ac:dyDescent="0.25">
      <c r="A3" s="381" t="s">
        <v>115</v>
      </c>
      <c r="B3" s="383" t="s">
        <v>116</v>
      </c>
      <c r="C3" s="383" t="s">
        <v>117</v>
      </c>
      <c r="D3" s="383" t="s">
        <v>118</v>
      </c>
      <c r="E3" s="383" t="s">
        <v>119</v>
      </c>
      <c r="F3" s="383" t="s">
        <v>120</v>
      </c>
      <c r="G3" s="383" t="s">
        <v>121</v>
      </c>
      <c r="H3" s="383" t="s">
        <v>122</v>
      </c>
      <c r="I3" s="383" t="s">
        <v>123</v>
      </c>
      <c r="J3" s="383" t="s">
        <v>124</v>
      </c>
      <c r="K3" s="391" t="s">
        <v>125</v>
      </c>
    </row>
    <row r="4" spans="1:11" s="114" customFormat="1" ht="14.25" customHeight="1" x14ac:dyDescent="0.25">
      <c r="A4" s="382"/>
      <c r="B4" s="384"/>
      <c r="C4" s="384"/>
      <c r="D4" s="384"/>
      <c r="E4" s="384"/>
      <c r="F4" s="384"/>
      <c r="G4" s="384"/>
      <c r="H4" s="384"/>
      <c r="I4" s="384"/>
      <c r="J4" s="384"/>
      <c r="K4" s="392"/>
    </row>
    <row r="5" spans="1:11" s="114" customFormat="1" ht="33.75" customHeight="1" x14ac:dyDescent="0.25">
      <c r="A5" s="382"/>
      <c r="B5" s="384"/>
      <c r="C5" s="384"/>
      <c r="D5" s="384"/>
      <c r="E5" s="384"/>
      <c r="F5" s="384"/>
      <c r="G5" s="384"/>
      <c r="H5" s="384"/>
      <c r="I5" s="384"/>
      <c r="J5" s="384"/>
      <c r="K5" s="392"/>
    </row>
    <row r="6" spans="1:11" s="114" customFormat="1" ht="20.100000000000001" customHeight="1" x14ac:dyDescent="0.25">
      <c r="A6" s="26"/>
      <c r="B6" s="27"/>
      <c r="C6" s="27"/>
      <c r="D6" s="27"/>
      <c r="E6" s="28"/>
      <c r="F6" s="29"/>
      <c r="G6" s="29"/>
      <c r="H6" s="29"/>
      <c r="I6" s="27"/>
      <c r="J6" s="30"/>
      <c r="K6" s="31"/>
    </row>
    <row r="7" spans="1:11" s="114" customFormat="1" ht="20.100000000000001" customHeight="1" x14ac:dyDescent="0.25">
      <c r="A7" s="32"/>
      <c r="B7" s="33"/>
      <c r="C7" s="33"/>
      <c r="D7" s="33"/>
      <c r="E7" s="34"/>
      <c r="F7" s="35"/>
      <c r="G7" s="35"/>
      <c r="H7" s="35"/>
      <c r="I7" s="33"/>
      <c r="J7" s="36"/>
      <c r="K7" s="37"/>
    </row>
    <row r="8" spans="1:11" s="114" customFormat="1" ht="20.100000000000001" customHeight="1" x14ac:dyDescent="0.25">
      <c r="A8" s="32"/>
      <c r="B8" s="33"/>
      <c r="C8" s="33"/>
      <c r="D8" s="33"/>
      <c r="E8" s="34"/>
      <c r="F8" s="35"/>
      <c r="G8" s="35"/>
      <c r="H8" s="35"/>
      <c r="I8" s="33"/>
      <c r="J8" s="36"/>
      <c r="K8" s="37"/>
    </row>
    <row r="9" spans="1:11" s="114" customFormat="1" ht="20.100000000000001" customHeight="1" x14ac:dyDescent="0.25">
      <c r="A9" s="32"/>
      <c r="B9" s="33"/>
      <c r="C9" s="33"/>
      <c r="D9" s="33"/>
      <c r="E9" s="34"/>
      <c r="F9" s="35"/>
      <c r="G9" s="35"/>
      <c r="H9" s="35"/>
      <c r="I9" s="33"/>
      <c r="J9" s="36"/>
      <c r="K9" s="37"/>
    </row>
    <row r="10" spans="1:11" s="114" customFormat="1" ht="20.100000000000001" customHeight="1" x14ac:dyDescent="0.25">
      <c r="A10" s="32"/>
      <c r="B10" s="33"/>
      <c r="C10" s="33"/>
      <c r="D10" s="33"/>
      <c r="E10" s="34"/>
      <c r="F10" s="35"/>
      <c r="G10" s="35"/>
      <c r="H10" s="35"/>
      <c r="I10" s="33"/>
      <c r="J10" s="36"/>
      <c r="K10" s="37"/>
    </row>
    <row r="11" spans="1:11" s="114" customFormat="1" ht="20.100000000000001" customHeight="1" x14ac:dyDescent="0.25">
      <c r="A11" s="32"/>
      <c r="B11" s="33"/>
      <c r="C11" s="33"/>
      <c r="D11" s="33"/>
      <c r="E11" s="34"/>
      <c r="F11" s="35"/>
      <c r="G11" s="35"/>
      <c r="H11" s="35"/>
      <c r="I11" s="33"/>
      <c r="J11" s="36"/>
      <c r="K11" s="37"/>
    </row>
    <row r="12" spans="1:11" s="114" customFormat="1" ht="20.100000000000001" customHeight="1" x14ac:dyDescent="0.25">
      <c r="A12" s="32"/>
      <c r="B12" s="33"/>
      <c r="C12" s="33"/>
      <c r="D12" s="33"/>
      <c r="E12" s="34"/>
      <c r="F12" s="35"/>
      <c r="G12" s="35"/>
      <c r="H12" s="35"/>
      <c r="I12" s="33"/>
      <c r="J12" s="36"/>
      <c r="K12" s="37"/>
    </row>
    <row r="13" spans="1:11" s="114" customFormat="1" ht="20.100000000000001" customHeight="1" x14ac:dyDescent="0.25">
      <c r="A13" s="32"/>
      <c r="B13" s="33"/>
      <c r="C13" s="33"/>
      <c r="D13" s="33"/>
      <c r="E13" s="34"/>
      <c r="F13" s="35"/>
      <c r="G13" s="35"/>
      <c r="H13" s="35"/>
      <c r="I13" s="33"/>
      <c r="J13" s="36"/>
      <c r="K13" s="37"/>
    </row>
    <row r="14" spans="1:11" s="114" customFormat="1" ht="20.100000000000001" customHeight="1" x14ac:dyDescent="0.25">
      <c r="A14" s="32"/>
      <c r="B14" s="33"/>
      <c r="C14" s="33"/>
      <c r="D14" s="33"/>
      <c r="E14" s="34"/>
      <c r="F14" s="35"/>
      <c r="G14" s="35"/>
      <c r="H14" s="35"/>
      <c r="I14" s="33"/>
      <c r="J14" s="36"/>
      <c r="K14" s="37"/>
    </row>
    <row r="15" spans="1:11" s="114" customFormat="1" ht="20.100000000000001" customHeight="1" x14ac:dyDescent="0.25">
      <c r="A15" s="32"/>
      <c r="B15" s="33"/>
      <c r="C15" s="33"/>
      <c r="D15" s="33"/>
      <c r="E15" s="34"/>
      <c r="F15" s="35"/>
      <c r="G15" s="35"/>
      <c r="H15" s="35"/>
      <c r="I15" s="33"/>
      <c r="J15" s="36"/>
      <c r="K15" s="37"/>
    </row>
    <row r="16" spans="1:11" s="114" customFormat="1" ht="20.100000000000001" customHeight="1" x14ac:dyDescent="0.25">
      <c r="A16" s="32"/>
      <c r="B16" s="33"/>
      <c r="C16" s="33"/>
      <c r="D16" s="33"/>
      <c r="E16" s="34"/>
      <c r="F16" s="35"/>
      <c r="G16" s="35"/>
      <c r="H16" s="35"/>
      <c r="I16" s="33"/>
      <c r="J16" s="36"/>
      <c r="K16" s="37"/>
    </row>
    <row r="17" spans="1:11" s="114" customFormat="1" ht="20.100000000000001" customHeight="1" x14ac:dyDescent="0.25">
      <c r="A17" s="32"/>
      <c r="B17" s="33"/>
      <c r="C17" s="33"/>
      <c r="D17" s="33"/>
      <c r="E17" s="34"/>
      <c r="F17" s="35"/>
      <c r="G17" s="35"/>
      <c r="H17" s="35"/>
      <c r="I17" s="33"/>
      <c r="J17" s="36"/>
      <c r="K17" s="37"/>
    </row>
    <row r="18" spans="1:11" s="114" customFormat="1" ht="20.100000000000001" customHeight="1" x14ac:dyDescent="0.25">
      <c r="A18" s="32"/>
      <c r="B18" s="33"/>
      <c r="C18" s="33"/>
      <c r="D18" s="33"/>
      <c r="E18" s="34"/>
      <c r="F18" s="35"/>
      <c r="G18" s="35"/>
      <c r="H18" s="35"/>
      <c r="I18" s="33"/>
      <c r="J18" s="36"/>
      <c r="K18" s="37"/>
    </row>
    <row r="19" spans="1:11" s="114" customFormat="1" ht="20.100000000000001" customHeight="1" x14ac:dyDescent="0.25">
      <c r="A19" s="32"/>
      <c r="B19" s="33"/>
      <c r="C19" s="33"/>
      <c r="D19" s="33"/>
      <c r="E19" s="34"/>
      <c r="F19" s="35"/>
      <c r="G19" s="35"/>
      <c r="H19" s="35"/>
      <c r="I19" s="33"/>
      <c r="J19" s="36"/>
      <c r="K19" s="37"/>
    </row>
    <row r="20" spans="1:11" s="114" customFormat="1" ht="20.100000000000001" customHeight="1" x14ac:dyDescent="0.25">
      <c r="A20" s="32"/>
      <c r="B20" s="33"/>
      <c r="C20" s="33"/>
      <c r="D20" s="33"/>
      <c r="E20" s="34"/>
      <c r="F20" s="35"/>
      <c r="G20" s="35"/>
      <c r="H20" s="35"/>
      <c r="I20" s="33"/>
      <c r="J20" s="36"/>
      <c r="K20" s="37"/>
    </row>
    <row r="21" spans="1:11" s="114" customFormat="1" ht="20.100000000000001" customHeight="1" x14ac:dyDescent="0.25">
      <c r="A21" s="32"/>
      <c r="B21" s="33"/>
      <c r="C21" s="33"/>
      <c r="D21" s="33"/>
      <c r="E21" s="34"/>
      <c r="F21" s="35"/>
      <c r="G21" s="35"/>
      <c r="H21" s="35"/>
      <c r="I21" s="33"/>
      <c r="J21" s="36"/>
      <c r="K21" s="37"/>
    </row>
    <row r="22" spans="1:11" s="114" customFormat="1" ht="20.100000000000001" customHeight="1" x14ac:dyDescent="0.25">
      <c r="A22" s="32"/>
      <c r="B22" s="33"/>
      <c r="C22" s="33"/>
      <c r="D22" s="33"/>
      <c r="E22" s="34"/>
      <c r="F22" s="35"/>
      <c r="G22" s="35"/>
      <c r="H22" s="35"/>
      <c r="I22" s="33"/>
      <c r="J22" s="36"/>
      <c r="K22" s="37"/>
    </row>
    <row r="23" spans="1:11" s="114" customFormat="1" ht="20.100000000000001" customHeight="1" x14ac:dyDescent="0.25">
      <c r="A23" s="32"/>
      <c r="B23" s="33"/>
      <c r="C23" s="33"/>
      <c r="D23" s="33"/>
      <c r="E23" s="34"/>
      <c r="F23" s="35"/>
      <c r="G23" s="35"/>
      <c r="H23" s="35"/>
      <c r="I23" s="33"/>
      <c r="J23" s="36"/>
      <c r="K23" s="37"/>
    </row>
    <row r="24" spans="1:11" s="114" customFormat="1" ht="20.100000000000001" customHeight="1" x14ac:dyDescent="0.25">
      <c r="A24" s="32"/>
      <c r="B24" s="33"/>
      <c r="C24" s="33"/>
      <c r="D24" s="33"/>
      <c r="E24" s="34"/>
      <c r="F24" s="35"/>
      <c r="G24" s="35"/>
      <c r="H24" s="35"/>
      <c r="I24" s="33"/>
      <c r="J24" s="36"/>
      <c r="K24" s="37"/>
    </row>
    <row r="25" spans="1:11" s="114" customFormat="1" ht="20.100000000000001" customHeight="1" x14ac:dyDescent="0.25">
      <c r="A25" s="32"/>
      <c r="B25" s="33"/>
      <c r="C25" s="33"/>
      <c r="D25" s="33"/>
      <c r="E25" s="34"/>
      <c r="F25" s="35"/>
      <c r="G25" s="35"/>
      <c r="H25" s="35"/>
      <c r="I25" s="33"/>
      <c r="J25" s="36"/>
      <c r="K25" s="37"/>
    </row>
    <row r="26" spans="1:11" s="114" customFormat="1" ht="20.100000000000001" customHeight="1" x14ac:dyDescent="0.25">
      <c r="A26" s="32"/>
      <c r="B26" s="33"/>
      <c r="C26" s="33"/>
      <c r="D26" s="33"/>
      <c r="E26" s="34"/>
      <c r="F26" s="35"/>
      <c r="G26" s="35"/>
      <c r="H26" s="35"/>
      <c r="I26" s="33"/>
      <c r="J26" s="36"/>
      <c r="K26" s="37"/>
    </row>
    <row r="27" spans="1:11" s="114" customFormat="1" ht="20.100000000000001" customHeight="1" x14ac:dyDescent="0.25">
      <c r="A27" s="32"/>
      <c r="B27" s="33"/>
      <c r="C27" s="33"/>
      <c r="D27" s="33"/>
      <c r="E27" s="34"/>
      <c r="F27" s="35"/>
      <c r="G27" s="35"/>
      <c r="H27" s="35"/>
      <c r="I27" s="33"/>
      <c r="J27" s="36"/>
      <c r="K27" s="37"/>
    </row>
    <row r="28" spans="1:11" s="114" customFormat="1" ht="20.100000000000001" customHeight="1" x14ac:dyDescent="0.25">
      <c r="A28" s="32"/>
      <c r="B28" s="33"/>
      <c r="C28" s="33"/>
      <c r="D28" s="33"/>
      <c r="E28" s="34"/>
      <c r="F28" s="35"/>
      <c r="G28" s="35"/>
      <c r="H28" s="35"/>
      <c r="I28" s="33"/>
      <c r="J28" s="36"/>
      <c r="K28" s="37"/>
    </row>
    <row r="29" spans="1:11" s="114" customFormat="1" ht="20.100000000000001" customHeight="1" x14ac:dyDescent="0.25">
      <c r="A29" s="38"/>
      <c r="B29" s="39"/>
      <c r="C29" s="39"/>
      <c r="D29" s="39"/>
      <c r="E29" s="40"/>
      <c r="F29" s="41"/>
      <c r="G29" s="41"/>
      <c r="H29" s="41"/>
      <c r="I29" s="39"/>
      <c r="J29" s="42"/>
      <c r="K29" s="43"/>
    </row>
    <row r="30" spans="1:11" s="114" customFormat="1" ht="20.100000000000001" customHeight="1" x14ac:dyDescent="0.25">
      <c r="A30" s="393" t="s">
        <v>126</v>
      </c>
      <c r="B30" s="394"/>
      <c r="C30" s="394"/>
      <c r="D30" s="394"/>
      <c r="E30" s="395"/>
      <c r="F30" s="143">
        <f>SUM(F6:F29)</f>
        <v>0</v>
      </c>
      <c r="G30" s="143">
        <f>SUM(G6:G29)</f>
        <v>0</v>
      </c>
      <c r="H30" s="143">
        <f>SUM(H6:H29)</f>
        <v>0</v>
      </c>
      <c r="I30" s="144"/>
      <c r="J30" s="145"/>
      <c r="K30" s="146">
        <f>SUM(K6:K29)</f>
        <v>0</v>
      </c>
    </row>
    <row r="31" spans="1:11" s="114" customFormat="1" ht="20.100000000000001" customHeight="1" thickBot="1" x14ac:dyDescent="0.3">
      <c r="A31" s="385" t="s">
        <v>127</v>
      </c>
      <c r="B31" s="386"/>
      <c r="C31" s="386"/>
      <c r="D31" s="386"/>
      <c r="E31" s="387"/>
      <c r="F31" s="147" t="e">
        <f>K30/H30</f>
        <v>#DIV/0!</v>
      </c>
      <c r="G31" s="388"/>
      <c r="H31" s="389"/>
      <c r="I31" s="389"/>
      <c r="J31" s="389"/>
      <c r="K31" s="390"/>
    </row>
    <row r="32" spans="1:11" s="114" customFormat="1" ht="14.25" customHeight="1" x14ac:dyDescent="0.25"/>
    <row r="33" spans="8:8" ht="14.25" customHeight="1" x14ac:dyDescent="0.25">
      <c r="H33" s="148"/>
    </row>
    <row r="34" spans="8:8" ht="14.25" customHeight="1" x14ac:dyDescent="0.25"/>
    <row r="35" spans="8:8" ht="14.25" customHeight="1" x14ac:dyDescent="0.25"/>
    <row r="36" spans="8:8" ht="14.25" customHeight="1" x14ac:dyDescent="0.25"/>
    <row r="37" spans="8:8" ht="14.25" customHeight="1" x14ac:dyDescent="0.25"/>
    <row r="38" spans="8:8" ht="14.25" customHeight="1" x14ac:dyDescent="0.25"/>
    <row r="39" spans="8:8" ht="14.25" customHeight="1" x14ac:dyDescent="0.25"/>
    <row r="40" spans="8:8" ht="14.25" customHeight="1" x14ac:dyDescent="0.25"/>
    <row r="41" spans="8:8" ht="14.25" customHeight="1" x14ac:dyDescent="0.25"/>
    <row r="42" spans="8:8" ht="14.25" customHeight="1" x14ac:dyDescent="0.25"/>
    <row r="43" spans="8:8" ht="14.25" customHeight="1" x14ac:dyDescent="0.25"/>
    <row r="44" spans="8:8" ht="14.25" customHeight="1" x14ac:dyDescent="0.25"/>
    <row r="45" spans="8:8" ht="14.25" customHeight="1" x14ac:dyDescent="0.25"/>
    <row r="46" spans="8:8" ht="14.25" customHeight="1" x14ac:dyDescent="0.25"/>
    <row r="47" spans="8:8" ht="14.25" customHeight="1" x14ac:dyDescent="0.25"/>
    <row r="48" spans="8: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algorithmName="SHA-512" hashValue="jvOZJuh/i6e7z3wHv0NWolVMCTv4m2jMXkoK33LBQEYkDtLD9bAO+qkdDclgJo0T1GsMLm9Hp3rhnvSeeu91rQ==" saltValue="S/LMXwURKFGCNSh+c5Mnyw==" spinCount="100000" sheet="1" objects="1" scenarios="1" selectLockedCells="1"/>
  <mergeCells count="16">
    <mergeCell ref="A31:E31"/>
    <mergeCell ref="G31:K31"/>
    <mergeCell ref="I3:I5"/>
    <mergeCell ref="J3:J5"/>
    <mergeCell ref="K3:K5"/>
    <mergeCell ref="A30:E30"/>
    <mergeCell ref="A1:K1"/>
    <mergeCell ref="A2:K2"/>
    <mergeCell ref="A3:A5"/>
    <mergeCell ref="B3:B5"/>
    <mergeCell ref="C3:C5"/>
    <mergeCell ref="D3:D5"/>
    <mergeCell ref="E3:E5"/>
    <mergeCell ref="F3:F5"/>
    <mergeCell ref="G3:G5"/>
    <mergeCell ref="H3:H5"/>
  </mergeCells>
  <dataValidations count="2">
    <dataValidation allowBlank="1" showInputMessage="1" showErrorMessage="1" promptTitle="Znesek posojila na ta zahtevek" prompt="Višina zaprošenega posojila, ki se veže na ta zahtevek (vpišite ustrezen znesek zaprošenega posojila po zahtevku)" sqref="K6:K29" xr:uid="{00000000-0002-0000-0300-000000000000}"/>
    <dataValidation allowBlank="1" showInputMessage="1" showErrorMessage="1" prompt="tudi avansi, predplačila,..." sqref="G6:G29" xr:uid="{00000000-0002-0000-0300-000001000000}"/>
  </dataValidations>
  <pageMargins left="0.7" right="0.7" top="0.75" bottom="0.75" header="0.3" footer="0.3"/>
  <pageSetup paperSize="9" scale="63"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Klikni na puščico in izberi iz spustnega seznama" xr:uid="{DC87AF23-D147-466F-92F7-A3A739636823}">
          <x14:formula1>
            <xm:f>List1!$N$7:$N$9</xm:f>
          </x14:formula1>
          <xm:sqref>E6:E29</xm:sqref>
        </x14:dataValidation>
        <x14:dataValidation type="list" allowBlank="1" showInputMessage="1" showErrorMessage="1" prompt="Kliknite na puščico in izberite iz spostnega seznama" xr:uid="{1B31466D-23D8-4C34-815C-AAA4B10BA583}">
          <x14:formula1>
            <xm:f>List1!$N$1:$N$2</xm:f>
          </x14:formula1>
          <xm:sqref>J6:J29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49981"/>
    <pageSetUpPr fitToPage="1"/>
  </sheetPr>
  <dimension ref="A1:AB24"/>
  <sheetViews>
    <sheetView view="pageBreakPreview" zoomScaleNormal="100" zoomScaleSheetLayoutView="100" workbookViewId="0">
      <pane xSplit="5" ySplit="3" topLeftCell="F15" activePane="bottomRight" state="frozen"/>
      <selection pane="topRight" activeCell="F1" sqref="F1"/>
      <selection pane="bottomLeft" activeCell="A4" sqref="A4"/>
      <selection pane="bottomRight" activeCell="F4" sqref="F4:F6"/>
    </sheetView>
  </sheetViews>
  <sheetFormatPr defaultColWidth="9.140625" defaultRowHeight="15" x14ac:dyDescent="0.25"/>
  <cols>
    <col min="1" max="4" width="9.140625" style="125"/>
    <col min="5" max="5" width="30.28515625" style="125" customWidth="1"/>
    <col min="6" max="6" width="27" style="125" customWidth="1"/>
    <col min="7" max="7" width="18.7109375" style="125" customWidth="1"/>
    <col min="8" max="11" width="9.140625" style="125"/>
    <col min="12" max="12" width="36.42578125" style="125" customWidth="1"/>
    <col min="13" max="16384" width="9.140625" style="125"/>
  </cols>
  <sheetData>
    <row r="1" spans="1:28" ht="39.950000000000003" customHeight="1" x14ac:dyDescent="0.25">
      <c r="A1" s="412" t="s">
        <v>128</v>
      </c>
      <c r="B1" s="413"/>
      <c r="C1" s="413"/>
      <c r="D1" s="413"/>
      <c r="E1" s="413"/>
      <c r="F1" s="413"/>
      <c r="G1" s="413"/>
      <c r="H1" s="413"/>
      <c r="I1" s="413"/>
      <c r="J1" s="413"/>
      <c r="K1" s="413"/>
      <c r="L1" s="413"/>
    </row>
    <row r="2" spans="1:28" s="114" customFormat="1" ht="39" customHeight="1" x14ac:dyDescent="0.25">
      <c r="A2" s="420" t="s">
        <v>129</v>
      </c>
      <c r="B2" s="420"/>
      <c r="C2" s="420"/>
      <c r="D2" s="420"/>
      <c r="E2" s="421"/>
      <c r="F2" s="421"/>
      <c r="G2" s="421"/>
      <c r="H2" s="421"/>
      <c r="I2" s="421"/>
      <c r="J2" s="421"/>
      <c r="K2" s="421"/>
      <c r="L2" s="421"/>
    </row>
    <row r="3" spans="1:28" s="114" customFormat="1" ht="91.5" customHeight="1" x14ac:dyDescent="0.25">
      <c r="A3" s="363" t="s">
        <v>130</v>
      </c>
      <c r="B3" s="419"/>
      <c r="C3" s="419"/>
      <c r="D3" s="419"/>
      <c r="E3" s="364"/>
      <c r="F3" s="18" t="s">
        <v>131</v>
      </c>
      <c r="G3" s="363" t="s">
        <v>132</v>
      </c>
      <c r="H3" s="419"/>
      <c r="I3" s="419"/>
      <c r="J3" s="419"/>
      <c r="K3" s="419"/>
      <c r="L3" s="364"/>
      <c r="M3" s="19"/>
      <c r="N3" s="126"/>
      <c r="O3" s="126"/>
    </row>
    <row r="4" spans="1:28" s="114" customFormat="1" ht="50.1" customHeight="1" x14ac:dyDescent="0.25">
      <c r="A4" s="396" t="s">
        <v>133</v>
      </c>
      <c r="B4" s="397"/>
      <c r="C4" s="397"/>
      <c r="D4" s="397"/>
      <c r="E4" s="398"/>
      <c r="F4" s="414"/>
      <c r="G4" s="405"/>
      <c r="H4" s="406"/>
      <c r="I4" s="406"/>
      <c r="J4" s="406"/>
      <c r="K4" s="406"/>
      <c r="L4" s="407"/>
    </row>
    <row r="5" spans="1:28" s="114" customFormat="1" ht="50.1" customHeight="1" x14ac:dyDescent="0.25">
      <c r="A5" s="423"/>
      <c r="B5" s="424"/>
      <c r="C5" s="424"/>
      <c r="D5" s="424"/>
      <c r="E5" s="425"/>
      <c r="F5" s="422"/>
      <c r="G5" s="416"/>
      <c r="H5" s="417"/>
      <c r="I5" s="417"/>
      <c r="J5" s="417"/>
      <c r="K5" s="417"/>
      <c r="L5" s="418"/>
    </row>
    <row r="6" spans="1:28" s="114" customFormat="1" ht="50.1" customHeight="1" x14ac:dyDescent="0.25">
      <c r="A6" s="426"/>
      <c r="B6" s="427"/>
      <c r="C6" s="427"/>
      <c r="D6" s="427"/>
      <c r="E6" s="428"/>
      <c r="F6" s="415"/>
      <c r="G6" s="408"/>
      <c r="H6" s="409"/>
      <c r="I6" s="409"/>
      <c r="J6" s="409"/>
      <c r="K6" s="409"/>
      <c r="L6" s="410"/>
    </row>
    <row r="7" spans="1:28" s="114" customFormat="1" ht="150" customHeight="1" x14ac:dyDescent="0.25">
      <c r="A7" s="363" t="s">
        <v>134</v>
      </c>
      <c r="B7" s="419"/>
      <c r="C7" s="419"/>
      <c r="D7" s="419"/>
      <c r="E7" s="364"/>
      <c r="F7" s="20"/>
      <c r="G7" s="370"/>
      <c r="H7" s="370"/>
      <c r="I7" s="370"/>
      <c r="J7" s="370"/>
      <c r="K7" s="370"/>
      <c r="L7" s="370"/>
    </row>
    <row r="8" spans="1:28" s="114" customFormat="1" ht="99.95" customHeight="1" x14ac:dyDescent="0.25">
      <c r="A8" s="396" t="s">
        <v>135</v>
      </c>
      <c r="B8" s="397"/>
      <c r="C8" s="397"/>
      <c r="D8" s="397"/>
      <c r="E8" s="398"/>
      <c r="F8" s="414"/>
      <c r="G8" s="405"/>
      <c r="H8" s="406"/>
      <c r="I8" s="406"/>
      <c r="J8" s="406"/>
      <c r="K8" s="406"/>
      <c r="L8" s="407"/>
    </row>
    <row r="9" spans="1:28" s="114" customFormat="1" ht="50.1" customHeight="1" x14ac:dyDescent="0.25">
      <c r="A9" s="426"/>
      <c r="B9" s="427"/>
      <c r="C9" s="427"/>
      <c r="D9" s="427"/>
      <c r="E9" s="428"/>
      <c r="F9" s="415"/>
      <c r="G9" s="408"/>
      <c r="H9" s="409"/>
      <c r="I9" s="409"/>
      <c r="J9" s="409"/>
      <c r="K9" s="409"/>
      <c r="L9" s="410"/>
    </row>
    <row r="10" spans="1:28" s="114" customFormat="1" ht="50.1" customHeight="1" x14ac:dyDescent="0.25">
      <c r="A10" s="396" t="s">
        <v>136</v>
      </c>
      <c r="B10" s="397"/>
      <c r="C10" s="397"/>
      <c r="D10" s="397"/>
      <c r="E10" s="398"/>
      <c r="F10" s="414"/>
      <c r="G10" s="405"/>
      <c r="H10" s="406"/>
      <c r="I10" s="406"/>
      <c r="J10" s="406"/>
      <c r="K10" s="406"/>
      <c r="L10" s="407"/>
    </row>
    <row r="11" spans="1:28" s="114" customFormat="1" ht="50.1" customHeight="1" x14ac:dyDescent="0.25">
      <c r="A11" s="423"/>
      <c r="B11" s="424"/>
      <c r="C11" s="424"/>
      <c r="D11" s="424"/>
      <c r="E11" s="425"/>
      <c r="F11" s="422"/>
      <c r="G11" s="416"/>
      <c r="H11" s="417"/>
      <c r="I11" s="417"/>
      <c r="J11" s="417"/>
      <c r="K11" s="417"/>
      <c r="L11" s="418"/>
    </row>
    <row r="12" spans="1:28" s="114" customFormat="1" ht="50.1" customHeight="1" x14ac:dyDescent="0.25">
      <c r="A12" s="426"/>
      <c r="B12" s="427"/>
      <c r="C12" s="427"/>
      <c r="D12" s="427"/>
      <c r="E12" s="428"/>
      <c r="F12" s="415"/>
      <c r="G12" s="408"/>
      <c r="H12" s="409"/>
      <c r="I12" s="409"/>
      <c r="J12" s="409"/>
      <c r="K12" s="409"/>
      <c r="L12" s="410"/>
    </row>
    <row r="13" spans="1:28" s="114" customFormat="1" ht="150" customHeight="1" x14ac:dyDescent="0.25">
      <c r="A13" s="363" t="s">
        <v>137</v>
      </c>
      <c r="B13" s="419"/>
      <c r="C13" s="419"/>
      <c r="D13" s="419"/>
      <c r="E13" s="364"/>
      <c r="F13" s="20"/>
      <c r="G13" s="370"/>
      <c r="H13" s="370"/>
      <c r="I13" s="370"/>
      <c r="J13" s="370"/>
      <c r="K13" s="370"/>
      <c r="L13" s="370"/>
    </row>
    <row r="14" spans="1:28" s="114" customFormat="1" ht="150" customHeight="1" x14ac:dyDescent="0.25">
      <c r="A14" s="363" t="s">
        <v>138</v>
      </c>
      <c r="B14" s="419"/>
      <c r="C14" s="419"/>
      <c r="D14" s="419"/>
      <c r="E14" s="364"/>
      <c r="F14" s="20"/>
      <c r="G14" s="370"/>
      <c r="H14" s="370"/>
      <c r="I14" s="370"/>
      <c r="J14" s="370"/>
      <c r="K14" s="370"/>
      <c r="L14" s="370"/>
    </row>
    <row r="15" spans="1:28" s="114" customFormat="1" ht="150" customHeight="1" x14ac:dyDescent="0.25">
      <c r="A15" s="363" t="s">
        <v>139</v>
      </c>
      <c r="B15" s="419"/>
      <c r="C15" s="419"/>
      <c r="D15" s="419"/>
      <c r="E15" s="364"/>
      <c r="F15" s="20"/>
      <c r="G15" s="370"/>
      <c r="H15" s="370"/>
      <c r="I15" s="370"/>
      <c r="J15" s="370"/>
      <c r="K15" s="370"/>
      <c r="L15" s="370"/>
    </row>
    <row r="16" spans="1:28" s="114" customFormat="1" ht="150" customHeight="1" x14ac:dyDescent="0.25">
      <c r="A16" s="363" t="s">
        <v>140</v>
      </c>
      <c r="B16" s="419"/>
      <c r="C16" s="419"/>
      <c r="D16" s="419"/>
      <c r="E16" s="364"/>
      <c r="F16" s="20"/>
      <c r="G16" s="370"/>
      <c r="H16" s="370"/>
      <c r="I16" s="370"/>
      <c r="J16" s="370"/>
      <c r="K16" s="370"/>
      <c r="L16" s="370"/>
      <c r="P16" s="127"/>
      <c r="Q16" s="127"/>
      <c r="R16" s="127"/>
      <c r="S16" s="127"/>
      <c r="T16" s="127"/>
      <c r="U16" s="127"/>
      <c r="V16" s="127"/>
      <c r="W16" s="127"/>
      <c r="X16" s="127"/>
      <c r="Y16" s="127"/>
      <c r="Z16" s="127"/>
      <c r="AA16" s="127"/>
      <c r="AB16" s="127"/>
    </row>
    <row r="17" spans="1:28" s="114" customFormat="1" ht="150" customHeight="1" x14ac:dyDescent="0.25">
      <c r="A17" s="350" t="s">
        <v>141</v>
      </c>
      <c r="B17" s="351"/>
      <c r="C17" s="351"/>
      <c r="D17" s="351"/>
      <c r="E17" s="432"/>
      <c r="F17" s="20"/>
      <c r="G17" s="370"/>
      <c r="H17" s="370"/>
      <c r="I17" s="370"/>
      <c r="J17" s="370"/>
      <c r="K17" s="370"/>
      <c r="L17" s="370"/>
      <c r="P17" s="127"/>
      <c r="Q17" s="411"/>
      <c r="R17" s="411"/>
      <c r="S17" s="411"/>
      <c r="T17" s="411"/>
      <c r="U17" s="411"/>
      <c r="V17" s="411"/>
      <c r="W17" s="127"/>
      <c r="X17" s="127"/>
      <c r="Y17" s="127"/>
      <c r="Z17" s="127"/>
      <c r="AA17" s="127"/>
      <c r="AB17" s="127"/>
    </row>
    <row r="18" spans="1:28" s="114" customFormat="1" ht="31.5" customHeight="1" x14ac:dyDescent="0.25">
      <c r="A18" s="429" t="s">
        <v>142</v>
      </c>
      <c r="B18" s="430"/>
      <c r="C18" s="430"/>
      <c r="D18" s="430"/>
      <c r="E18" s="431"/>
      <c r="F18" s="21">
        <f>SUM(F4:F17)</f>
        <v>0</v>
      </c>
      <c r="G18" s="396"/>
      <c r="H18" s="397"/>
      <c r="I18" s="397"/>
      <c r="J18" s="397"/>
      <c r="K18" s="397"/>
      <c r="L18" s="398"/>
      <c r="P18" s="127"/>
      <c r="Q18" s="127"/>
      <c r="R18" s="127"/>
      <c r="S18" s="127"/>
      <c r="T18" s="127"/>
      <c r="U18" s="127"/>
      <c r="V18" s="127"/>
      <c r="W18" s="127"/>
      <c r="X18" s="127"/>
      <c r="Y18" s="127"/>
      <c r="Z18" s="127"/>
      <c r="AA18" s="127"/>
      <c r="AB18" s="127"/>
    </row>
    <row r="19" spans="1:28" s="114" customFormat="1" ht="31.5" customHeight="1" x14ac:dyDescent="0.25">
      <c r="A19" s="429" t="s">
        <v>143</v>
      </c>
      <c r="B19" s="430"/>
      <c r="C19" s="430"/>
      <c r="D19" s="430"/>
      <c r="E19" s="431"/>
      <c r="F19" s="21">
        <f>'STROŠKI PROJEKTA'!D83</f>
        <v>0</v>
      </c>
      <c r="G19" s="399"/>
      <c r="H19" s="400"/>
      <c r="I19" s="400"/>
      <c r="J19" s="400"/>
      <c r="K19" s="400"/>
      <c r="L19" s="401"/>
      <c r="P19" s="127"/>
      <c r="Q19" s="127"/>
      <c r="R19" s="127"/>
      <c r="S19" s="127"/>
      <c r="T19" s="127"/>
      <c r="U19" s="127"/>
      <c r="V19" s="127"/>
      <c r="W19" s="127"/>
      <c r="X19" s="127"/>
      <c r="Y19" s="127"/>
      <c r="Z19" s="127"/>
      <c r="AA19" s="127"/>
      <c r="AB19" s="127"/>
    </row>
    <row r="20" spans="1:28" s="114" customFormat="1" ht="38.25" customHeight="1" x14ac:dyDescent="0.25">
      <c r="A20" s="429" t="s">
        <v>144</v>
      </c>
      <c r="B20" s="430"/>
      <c r="C20" s="430"/>
      <c r="D20" s="430"/>
      <c r="E20" s="431"/>
      <c r="F20" s="22" t="e">
        <f>F18/F19</f>
        <v>#DIV/0!</v>
      </c>
      <c r="G20" s="402"/>
      <c r="H20" s="403"/>
      <c r="I20" s="403"/>
      <c r="J20" s="403"/>
      <c r="K20" s="403"/>
      <c r="L20" s="404"/>
    </row>
    <row r="21" spans="1:28" s="114" customFormat="1" x14ac:dyDescent="0.25"/>
    <row r="22" spans="1:28" s="114" customFormat="1" x14ac:dyDescent="0.25"/>
    <row r="23" spans="1:28" s="114" customFormat="1" x14ac:dyDescent="0.25"/>
    <row r="24" spans="1:28" s="114" customFormat="1" x14ac:dyDescent="0.25"/>
  </sheetData>
  <sheetProtection algorithmName="SHA-512" hashValue="cdf0TAcQeOy1FY8vrq5gKgd7c5dThjUO+gP5A/a3i+JgAQyhlpB8KTPUAXpaeAg57wsYTzRb5veuP3FzJNjEFw==" saltValue="WIe634lSrzeIWf6+Z5I6fA==" spinCount="100000" sheet="1" objects="1" scenarios="1" selectLockedCells="1"/>
  <mergeCells count="30">
    <mergeCell ref="A10:E12"/>
    <mergeCell ref="A18:E18"/>
    <mergeCell ref="A19:E19"/>
    <mergeCell ref="A20:E20"/>
    <mergeCell ref="A13:E13"/>
    <mergeCell ref="A14:E14"/>
    <mergeCell ref="A15:E15"/>
    <mergeCell ref="A16:E16"/>
    <mergeCell ref="A17:E17"/>
    <mergeCell ref="Q17:V17"/>
    <mergeCell ref="A1:L1"/>
    <mergeCell ref="F8:F9"/>
    <mergeCell ref="G4:L6"/>
    <mergeCell ref="G13:L13"/>
    <mergeCell ref="G14:L14"/>
    <mergeCell ref="G3:L3"/>
    <mergeCell ref="A2:L2"/>
    <mergeCell ref="F4:F6"/>
    <mergeCell ref="G10:L12"/>
    <mergeCell ref="F10:F12"/>
    <mergeCell ref="G7:L7"/>
    <mergeCell ref="A3:E3"/>
    <mergeCell ref="A4:E6"/>
    <mergeCell ref="A7:E7"/>
    <mergeCell ref="A8:E9"/>
    <mergeCell ref="G18:L20"/>
    <mergeCell ref="G15:L15"/>
    <mergeCell ref="G17:L17"/>
    <mergeCell ref="G16:L16"/>
    <mergeCell ref="G8:L9"/>
  </mergeCells>
  <pageMargins left="0.7" right="0.7" top="0.75" bottom="0.75" header="0.3" footer="0.3"/>
  <pageSetup paperSize="9" scale="47"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649981"/>
  </sheetPr>
  <dimension ref="A1:I12"/>
  <sheetViews>
    <sheetView view="pageBreakPreview" zoomScaleNormal="100" zoomScaleSheetLayoutView="100" workbookViewId="0">
      <selection activeCell="C4" sqref="C4"/>
    </sheetView>
  </sheetViews>
  <sheetFormatPr defaultRowHeight="15" x14ac:dyDescent="0.25"/>
  <cols>
    <col min="1" max="2" width="37.7109375" customWidth="1"/>
    <col min="3" max="3" width="22.5703125" customWidth="1"/>
    <col min="4" max="4" width="25.5703125" customWidth="1"/>
    <col min="5" max="6" width="16.5703125" customWidth="1"/>
    <col min="7" max="7" width="15.28515625" style="124" customWidth="1"/>
    <col min="8" max="8" width="54.85546875" customWidth="1"/>
    <col min="9" max="9" width="26.28515625" customWidth="1"/>
  </cols>
  <sheetData>
    <row r="1" spans="1:9" ht="39.950000000000003" customHeight="1" x14ac:dyDescent="0.25">
      <c r="A1" s="437" t="s">
        <v>145</v>
      </c>
      <c r="B1" s="437"/>
      <c r="C1" s="437"/>
      <c r="D1" s="437"/>
      <c r="E1" s="437"/>
      <c r="F1" s="437"/>
      <c r="G1" s="437"/>
      <c r="H1" s="437"/>
      <c r="I1" s="437"/>
    </row>
    <row r="2" spans="1:9" s="114" customFormat="1" ht="47.25" customHeight="1" x14ac:dyDescent="0.25">
      <c r="A2" s="435" t="s">
        <v>146</v>
      </c>
      <c r="B2" s="435"/>
      <c r="C2" s="435"/>
      <c r="D2" s="436"/>
      <c r="E2" s="436"/>
      <c r="F2" s="436"/>
      <c r="G2" s="436"/>
      <c r="H2" s="436"/>
      <c r="I2" s="436"/>
    </row>
    <row r="3" spans="1:9" s="114" customFormat="1" ht="117.75" customHeight="1" x14ac:dyDescent="0.25">
      <c r="A3" s="363" t="s">
        <v>147</v>
      </c>
      <c r="B3" s="438"/>
      <c r="C3" s="115" t="s">
        <v>148</v>
      </c>
      <c r="D3" s="68" t="s">
        <v>149</v>
      </c>
      <c r="E3" s="116" t="s">
        <v>150</v>
      </c>
      <c r="F3" s="116" t="s">
        <v>151</v>
      </c>
      <c r="G3" s="117" t="s">
        <v>152</v>
      </c>
      <c r="H3" s="118" t="s">
        <v>153</v>
      </c>
      <c r="I3" s="118" t="s">
        <v>154</v>
      </c>
    </row>
    <row r="4" spans="1:9" s="114" customFormat="1" ht="150" customHeight="1" x14ac:dyDescent="0.25">
      <c r="A4" s="119" t="s">
        <v>155</v>
      </c>
      <c r="B4" s="119" t="s">
        <v>156</v>
      </c>
      <c r="C4" s="23"/>
      <c r="D4" s="119" t="s">
        <v>157</v>
      </c>
      <c r="E4" s="24"/>
      <c r="F4" s="24"/>
      <c r="G4" s="120" t="e">
        <f>((F4/E4)-1)</f>
        <v>#DIV/0!</v>
      </c>
      <c r="H4" s="25"/>
      <c r="I4" s="25"/>
    </row>
    <row r="5" spans="1:9" s="114" customFormat="1" ht="150" customHeight="1" x14ac:dyDescent="0.25">
      <c r="A5" s="119" t="s">
        <v>158</v>
      </c>
      <c r="B5" s="119" t="s">
        <v>159</v>
      </c>
      <c r="C5" s="23"/>
      <c r="D5" s="119" t="s">
        <v>160</v>
      </c>
      <c r="E5" s="24"/>
      <c r="F5" s="24"/>
      <c r="G5" s="120" t="e">
        <f t="shared" ref="G5:G8" si="0">((F5/E5)-1)</f>
        <v>#DIV/0!</v>
      </c>
      <c r="H5" s="25"/>
      <c r="I5" s="25"/>
    </row>
    <row r="6" spans="1:9" s="114" customFormat="1" ht="150" customHeight="1" x14ac:dyDescent="0.25">
      <c r="A6" s="433" t="s">
        <v>161</v>
      </c>
      <c r="B6" s="119" t="s">
        <v>162</v>
      </c>
      <c r="C6" s="23"/>
      <c r="D6" s="119" t="s">
        <v>163</v>
      </c>
      <c r="E6" s="24"/>
      <c r="F6" s="24"/>
      <c r="G6" s="120" t="e">
        <f t="shared" si="0"/>
        <v>#DIV/0!</v>
      </c>
      <c r="H6" s="25"/>
      <c r="I6" s="25"/>
    </row>
    <row r="7" spans="1:9" s="114" customFormat="1" ht="150" customHeight="1" x14ac:dyDescent="0.25">
      <c r="A7" s="434"/>
      <c r="B7" s="119" t="s">
        <v>164</v>
      </c>
      <c r="C7" s="23"/>
      <c r="D7" s="119" t="s">
        <v>163</v>
      </c>
      <c r="E7" s="24"/>
      <c r="F7" s="24"/>
      <c r="G7" s="120" t="e">
        <f t="shared" si="0"/>
        <v>#DIV/0!</v>
      </c>
      <c r="H7" s="25"/>
      <c r="I7" s="25"/>
    </row>
    <row r="8" spans="1:9" s="114" customFormat="1" ht="150" customHeight="1" x14ac:dyDescent="0.25">
      <c r="A8" s="119" t="s">
        <v>165</v>
      </c>
      <c r="B8" s="119" t="s">
        <v>166</v>
      </c>
      <c r="C8" s="23"/>
      <c r="D8" s="119" t="s">
        <v>167</v>
      </c>
      <c r="E8" s="24"/>
      <c r="F8" s="24"/>
      <c r="G8" s="120" t="e">
        <f t="shared" si="0"/>
        <v>#DIV/0!</v>
      </c>
      <c r="H8" s="25"/>
      <c r="I8" s="25"/>
    </row>
    <row r="9" spans="1:9" s="114" customFormat="1" x14ac:dyDescent="0.25">
      <c r="A9" s="121"/>
      <c r="B9" s="121"/>
      <c r="C9" s="121"/>
      <c r="G9" s="122"/>
    </row>
    <row r="10" spans="1:9" x14ac:dyDescent="0.25">
      <c r="A10" s="123"/>
      <c r="B10" s="123"/>
      <c r="C10" s="123"/>
    </row>
    <row r="11" spans="1:9" x14ac:dyDescent="0.25">
      <c r="A11" s="123"/>
      <c r="B11" s="123"/>
      <c r="C11" s="123"/>
    </row>
    <row r="12" spans="1:9" x14ac:dyDescent="0.25">
      <c r="A12" s="123"/>
      <c r="B12" s="123"/>
      <c r="C12" s="123"/>
    </row>
  </sheetData>
  <sheetProtection algorithmName="SHA-512" hashValue="oRP3uclhRDDL/wFSINMenM0R1af9jFMGl4/BkRBdxSytv1u6jR/4HY8DKlkVTK1vLF5DxjEoMlO9fRmCVOmArw==" saltValue="3VZUDxl8JBkrdsOTY9K1JQ==" spinCount="100000" sheet="1" objects="1" scenarios="1" selectLockedCells="1"/>
  <mergeCells count="4">
    <mergeCell ref="A6:A7"/>
    <mergeCell ref="A2:I2"/>
    <mergeCell ref="A1:I1"/>
    <mergeCell ref="A3:B3"/>
  </mergeCells>
  <pageMargins left="0.7" right="0.7" top="0.75" bottom="0.75" header="0.3" footer="0.3"/>
  <pageSetup paperSize="9" scale="34"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Kliknite na puščico in izberite iz spustnega seznama" xr:uid="{7F314A6F-EA11-4A0E-B3E5-9250CDE48D91}">
          <x14:formula1>
            <xm:f>List1!$N$1:$N$2</xm:f>
          </x14:formula1>
          <xm:sqref>C4:C8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649981"/>
    <pageSetUpPr fitToPage="1"/>
  </sheetPr>
  <dimension ref="A1:M34"/>
  <sheetViews>
    <sheetView view="pageBreakPreview" topLeftCell="A3" zoomScaleNormal="100" zoomScaleSheetLayoutView="100" workbookViewId="0">
      <selection activeCell="B10" sqref="B10:E10"/>
    </sheetView>
  </sheetViews>
  <sheetFormatPr defaultColWidth="9.140625" defaultRowHeight="15" x14ac:dyDescent="0.25"/>
  <cols>
    <col min="1" max="1" width="35" style="114" customWidth="1"/>
    <col min="2" max="2" width="13.7109375" style="114" customWidth="1"/>
    <col min="3" max="3" width="22.5703125" style="114" customWidth="1"/>
    <col min="4" max="4" width="11.42578125" style="114" customWidth="1"/>
    <col min="5" max="5" width="33.42578125" style="114" customWidth="1"/>
    <col min="6" max="6" width="31.5703125" style="114" customWidth="1"/>
    <col min="7" max="12" width="13.7109375" style="114" customWidth="1"/>
    <col min="13" max="13" width="0.85546875" style="114" customWidth="1"/>
    <col min="14" max="16384" width="9.140625" style="114"/>
  </cols>
  <sheetData>
    <row r="1" spans="1:13" ht="39.950000000000003" customHeight="1" x14ac:dyDescent="0.25">
      <c r="A1" s="437" t="s">
        <v>168</v>
      </c>
      <c r="B1" s="449"/>
      <c r="C1" s="449"/>
      <c r="D1" s="449"/>
      <c r="E1" s="449"/>
      <c r="F1" s="449"/>
      <c r="G1" s="449"/>
      <c r="H1" s="449"/>
      <c r="I1" s="449"/>
      <c r="J1" s="449"/>
      <c r="K1" s="449"/>
      <c r="L1" s="449"/>
    </row>
    <row r="2" spans="1:13" s="129" customFormat="1" ht="20.100000000000001" hidden="1" customHeight="1" x14ac:dyDescent="0.2">
      <c r="A2" s="128" t="s">
        <v>169</v>
      </c>
      <c r="B2" s="451" t="s">
        <v>170</v>
      </c>
      <c r="C2" s="452"/>
      <c r="D2" s="452"/>
      <c r="E2" s="452"/>
      <c r="F2" s="452"/>
      <c r="G2" s="452"/>
      <c r="H2" s="452"/>
      <c r="I2" s="452"/>
      <c r="J2" s="452"/>
      <c r="K2" s="452"/>
      <c r="L2" s="452"/>
    </row>
    <row r="3" spans="1:13" ht="69" customHeight="1" x14ac:dyDescent="0.25">
      <c r="A3" s="130" t="s">
        <v>171</v>
      </c>
      <c r="B3" s="346"/>
      <c r="C3" s="347"/>
      <c r="D3" s="347"/>
      <c r="E3" s="347"/>
      <c r="F3" s="347"/>
      <c r="G3" s="347"/>
      <c r="H3" s="347"/>
      <c r="I3" s="347"/>
      <c r="J3" s="347"/>
      <c r="K3" s="347"/>
      <c r="L3" s="450"/>
    </row>
    <row r="4" spans="1:13" ht="49.5" customHeight="1" x14ac:dyDescent="0.25">
      <c r="A4" s="131" t="s">
        <v>172</v>
      </c>
      <c r="B4" s="132" t="s">
        <v>173</v>
      </c>
      <c r="C4" s="235" t="s">
        <v>174</v>
      </c>
      <c r="D4" s="133" t="s">
        <v>175</v>
      </c>
      <c r="E4" s="133" t="s">
        <v>176</v>
      </c>
      <c r="F4" s="133" t="s">
        <v>177</v>
      </c>
      <c r="G4" s="133" t="s">
        <v>178</v>
      </c>
      <c r="H4" s="133" t="s">
        <v>179</v>
      </c>
      <c r="I4" s="134">
        <f>PREDSTAVITEV!E2+1</f>
        <v>2025</v>
      </c>
      <c r="J4" s="134">
        <f>PREDSTAVITEV!E2+2</f>
        <v>2026</v>
      </c>
      <c r="K4" s="134">
        <f>PREDSTAVITEV!E2+3</f>
        <v>2027</v>
      </c>
      <c r="L4" s="135" t="str">
        <f>"Ostala leta"&amp;" "&amp;L18&amp;" "&amp;"…"&amp;" "&amp;"N"</f>
        <v>Ostala leta 2028 … N</v>
      </c>
    </row>
    <row r="5" spans="1:13" ht="20.100000000000001" customHeight="1" x14ac:dyDescent="0.25">
      <c r="A5" s="8"/>
      <c r="B5" s="169"/>
      <c r="C5" s="169"/>
      <c r="D5" s="171"/>
      <c r="E5" s="9"/>
      <c r="F5" s="10"/>
      <c r="G5" s="11"/>
      <c r="H5" s="11"/>
      <c r="I5" s="169"/>
      <c r="J5" s="169"/>
      <c r="K5" s="173"/>
      <c r="L5" s="174">
        <f>C5-I5-J5-K5</f>
        <v>0</v>
      </c>
      <c r="M5" s="136"/>
    </row>
    <row r="6" spans="1:13" ht="20.100000000000001" customHeight="1" x14ac:dyDescent="0.25">
      <c r="A6" s="8"/>
      <c r="B6" s="169"/>
      <c r="C6" s="169"/>
      <c r="D6" s="171"/>
      <c r="E6" s="9"/>
      <c r="F6" s="10"/>
      <c r="G6" s="11"/>
      <c r="H6" s="11"/>
      <c r="I6" s="169"/>
      <c r="J6" s="169"/>
      <c r="K6" s="173"/>
      <c r="L6" s="174">
        <f t="shared" ref="L6:L15" si="0">C6-I6-J6-K6</f>
        <v>0</v>
      </c>
      <c r="M6" s="136"/>
    </row>
    <row r="7" spans="1:13" ht="20.100000000000001" customHeight="1" x14ac:dyDescent="0.25">
      <c r="A7" s="8"/>
      <c r="B7" s="169"/>
      <c r="C7" s="169"/>
      <c r="D7" s="171"/>
      <c r="E7" s="9"/>
      <c r="F7" s="10"/>
      <c r="G7" s="11"/>
      <c r="H7" s="11"/>
      <c r="I7" s="169"/>
      <c r="J7" s="169"/>
      <c r="K7" s="173"/>
      <c r="L7" s="174">
        <f t="shared" si="0"/>
        <v>0</v>
      </c>
      <c r="M7" s="136"/>
    </row>
    <row r="8" spans="1:13" ht="20.100000000000001" customHeight="1" x14ac:dyDescent="0.25">
      <c r="A8" s="8"/>
      <c r="B8" s="169"/>
      <c r="C8" s="169"/>
      <c r="D8" s="171"/>
      <c r="E8" s="9"/>
      <c r="F8" s="10"/>
      <c r="G8" s="11"/>
      <c r="H8" s="11"/>
      <c r="I8" s="169"/>
      <c r="J8" s="169"/>
      <c r="K8" s="173"/>
      <c r="L8" s="174">
        <f t="shared" si="0"/>
        <v>0</v>
      </c>
      <c r="M8" s="136"/>
    </row>
    <row r="9" spans="1:13" ht="20.100000000000001" customHeight="1" x14ac:dyDescent="0.25">
      <c r="A9" s="8"/>
      <c r="B9" s="169"/>
      <c r="C9" s="169"/>
      <c r="D9" s="171"/>
      <c r="E9" s="9"/>
      <c r="F9" s="10"/>
      <c r="G9" s="11"/>
      <c r="H9" s="11"/>
      <c r="I9" s="169"/>
      <c r="J9" s="169"/>
      <c r="K9" s="173"/>
      <c r="L9" s="174">
        <f t="shared" si="0"/>
        <v>0</v>
      </c>
      <c r="M9" s="136"/>
    </row>
    <row r="10" spans="1:13" ht="20.100000000000001" customHeight="1" x14ac:dyDescent="0.25">
      <c r="A10" s="8"/>
      <c r="B10" s="169"/>
      <c r="C10" s="169"/>
      <c r="D10" s="171"/>
      <c r="E10" s="9"/>
      <c r="F10" s="10"/>
      <c r="G10" s="11"/>
      <c r="H10" s="11"/>
      <c r="I10" s="169"/>
      <c r="J10" s="169"/>
      <c r="K10" s="173"/>
      <c r="L10" s="174">
        <f t="shared" si="0"/>
        <v>0</v>
      </c>
      <c r="M10" s="136"/>
    </row>
    <row r="11" spans="1:13" ht="20.100000000000001" customHeight="1" x14ac:dyDescent="0.25">
      <c r="A11" s="8"/>
      <c r="B11" s="169"/>
      <c r="C11" s="169"/>
      <c r="D11" s="171"/>
      <c r="E11" s="9"/>
      <c r="F11" s="10"/>
      <c r="G11" s="11"/>
      <c r="H11" s="11"/>
      <c r="I11" s="169"/>
      <c r="J11" s="169"/>
      <c r="K11" s="173"/>
      <c r="L11" s="174">
        <f t="shared" si="0"/>
        <v>0</v>
      </c>
      <c r="M11" s="136"/>
    </row>
    <row r="12" spans="1:13" ht="20.100000000000001" customHeight="1" x14ac:dyDescent="0.25">
      <c r="A12" s="8"/>
      <c r="B12" s="169"/>
      <c r="C12" s="169"/>
      <c r="D12" s="171"/>
      <c r="E12" s="9"/>
      <c r="F12" s="10"/>
      <c r="G12" s="11"/>
      <c r="H12" s="11"/>
      <c r="I12" s="169"/>
      <c r="J12" s="169"/>
      <c r="K12" s="173"/>
      <c r="L12" s="174">
        <f t="shared" si="0"/>
        <v>0</v>
      </c>
      <c r="M12" s="136"/>
    </row>
    <row r="13" spans="1:13" ht="20.100000000000001" customHeight="1" x14ac:dyDescent="0.25">
      <c r="A13" s="8"/>
      <c r="B13" s="169"/>
      <c r="C13" s="169"/>
      <c r="D13" s="171"/>
      <c r="E13" s="9"/>
      <c r="F13" s="10"/>
      <c r="G13" s="11"/>
      <c r="H13" s="11"/>
      <c r="I13" s="169"/>
      <c r="J13" s="169"/>
      <c r="K13" s="173"/>
      <c r="L13" s="174">
        <f t="shared" si="0"/>
        <v>0</v>
      </c>
      <c r="M13" s="136"/>
    </row>
    <row r="14" spans="1:13" ht="20.100000000000001" customHeight="1" x14ac:dyDescent="0.25">
      <c r="A14" s="8"/>
      <c r="B14" s="169"/>
      <c r="C14" s="169"/>
      <c r="D14" s="171"/>
      <c r="E14" s="9"/>
      <c r="F14" s="10"/>
      <c r="G14" s="11"/>
      <c r="H14" s="11"/>
      <c r="I14" s="169"/>
      <c r="J14" s="169"/>
      <c r="K14" s="173"/>
      <c r="L14" s="174">
        <f t="shared" si="0"/>
        <v>0</v>
      </c>
      <c r="M14" s="136"/>
    </row>
    <row r="15" spans="1:13" ht="20.100000000000001" customHeight="1" x14ac:dyDescent="0.25">
      <c r="A15" s="8"/>
      <c r="B15" s="169"/>
      <c r="C15" s="169"/>
      <c r="D15" s="171"/>
      <c r="E15" s="9"/>
      <c r="F15" s="10"/>
      <c r="G15" s="11"/>
      <c r="H15" s="11"/>
      <c r="I15" s="169"/>
      <c r="J15" s="169"/>
      <c r="K15" s="173"/>
      <c r="L15" s="174">
        <f t="shared" si="0"/>
        <v>0</v>
      </c>
      <c r="M15" s="136"/>
    </row>
    <row r="16" spans="1:13" ht="20.100000000000001" customHeight="1" thickBot="1" x14ac:dyDescent="0.3">
      <c r="A16" s="8"/>
      <c r="B16" s="169"/>
      <c r="C16" s="169"/>
      <c r="D16" s="171"/>
      <c r="E16" s="9"/>
      <c r="F16" s="10"/>
      <c r="G16" s="11"/>
      <c r="H16" s="11"/>
      <c r="I16" s="169"/>
      <c r="J16" s="169"/>
      <c r="K16" s="173"/>
      <c r="L16" s="174">
        <f>C16-I16-J16-K16</f>
        <v>0</v>
      </c>
      <c r="M16" s="136"/>
    </row>
    <row r="17" spans="1:13" ht="20.100000000000001" customHeight="1" thickBot="1" x14ac:dyDescent="0.3">
      <c r="A17" s="137" t="s">
        <v>110</v>
      </c>
      <c r="B17" s="278">
        <f>SUM(B5:B16)</f>
        <v>0</v>
      </c>
      <c r="C17" s="278">
        <f>SUM(C5:C16)</f>
        <v>0</v>
      </c>
      <c r="D17" s="15"/>
      <c r="E17" s="16"/>
      <c r="F17" s="16"/>
      <c r="G17" s="16"/>
      <c r="H17" s="16"/>
      <c r="I17" s="278">
        <f>SUM(I5:I16)</f>
        <v>0</v>
      </c>
      <c r="J17" s="278">
        <f>SUM(J5:J16)</f>
        <v>0</v>
      </c>
      <c r="K17" s="278">
        <f>SUM(K5:K16)</f>
        <v>0</v>
      </c>
      <c r="L17" s="279">
        <f>SUM(L5:L16)</f>
        <v>0</v>
      </c>
      <c r="M17" s="136"/>
    </row>
    <row r="18" spans="1:13" x14ac:dyDescent="0.25">
      <c r="A18" s="281"/>
      <c r="B18" s="282"/>
      <c r="C18" s="282"/>
      <c r="D18" s="282"/>
      <c r="E18" s="282"/>
      <c r="F18" s="282"/>
      <c r="G18" s="282"/>
      <c r="H18" s="282"/>
      <c r="I18" s="282"/>
      <c r="J18" s="282"/>
      <c r="K18" s="282"/>
      <c r="L18" s="283">
        <f>PREDSTAVITEV!E2+4</f>
        <v>2028</v>
      </c>
    </row>
    <row r="19" spans="1:13" ht="38.25" x14ac:dyDescent="0.25">
      <c r="A19" s="447" t="s">
        <v>180</v>
      </c>
      <c r="B19" s="448"/>
      <c r="C19" s="133" t="s">
        <v>181</v>
      </c>
      <c r="D19" s="133" t="s">
        <v>175</v>
      </c>
      <c r="E19" s="133" t="s">
        <v>176</v>
      </c>
      <c r="F19" s="133" t="s">
        <v>177</v>
      </c>
      <c r="G19" s="133" t="s">
        <v>178</v>
      </c>
      <c r="H19" s="133" t="s">
        <v>179</v>
      </c>
      <c r="I19" s="134">
        <f>PREDSTAVITEV!E2+1</f>
        <v>2025</v>
      </c>
      <c r="J19" s="134">
        <f>PREDSTAVITEV!E2+2</f>
        <v>2026</v>
      </c>
      <c r="K19" s="134">
        <f>PREDSTAVITEV!E2+3</f>
        <v>2027</v>
      </c>
      <c r="L19" s="135" t="str">
        <f>"Ostala leta"&amp;" "&amp;L18&amp;" "&amp;"…"&amp;" "&amp;"N"</f>
        <v>Ostala leta 2028 … N</v>
      </c>
    </row>
    <row r="20" spans="1:13" ht="20.100000000000001" customHeight="1" x14ac:dyDescent="0.25">
      <c r="A20" s="447" t="s">
        <v>182</v>
      </c>
      <c r="B20" s="448"/>
      <c r="C20" s="169"/>
      <c r="D20" s="171"/>
      <c r="E20" s="9"/>
      <c r="F20" s="10"/>
      <c r="G20" s="27"/>
      <c r="H20" s="236"/>
      <c r="I20" s="237"/>
      <c r="J20" s="237"/>
      <c r="K20" s="238"/>
      <c r="L20" s="174">
        <f>C20-I20-J20-K20</f>
        <v>0</v>
      </c>
    </row>
    <row r="21" spans="1:13" ht="20.100000000000001" customHeight="1" x14ac:dyDescent="0.25">
      <c r="A21" s="447" t="s">
        <v>183</v>
      </c>
      <c r="B21" s="448"/>
      <c r="C21" s="169"/>
      <c r="D21" s="171"/>
      <c r="E21" s="9"/>
      <c r="F21" s="10"/>
      <c r="G21" s="239"/>
      <c r="H21" s="11"/>
      <c r="I21" s="169"/>
      <c r="J21" s="169"/>
      <c r="K21" s="173"/>
      <c r="L21" s="174">
        <f t="shared" ref="L21" si="1">C21-I21-J21-K21</f>
        <v>0</v>
      </c>
    </row>
    <row r="22" spans="1:13" ht="20.100000000000001" customHeight="1" x14ac:dyDescent="0.25">
      <c r="A22" s="453" t="s">
        <v>184</v>
      </c>
      <c r="B22" s="454"/>
      <c r="C22" s="170"/>
      <c r="D22" s="172"/>
      <c r="E22" s="12"/>
      <c r="F22" s="13"/>
      <c r="G22" s="240"/>
      <c r="H22" s="14"/>
      <c r="I22" s="170"/>
      <c r="J22" s="170"/>
      <c r="K22" s="175"/>
      <c r="L22" s="174">
        <f>C22-I22-J22-K22</f>
        <v>0</v>
      </c>
    </row>
    <row r="23" spans="1:13" ht="20.100000000000001" customHeight="1" x14ac:dyDescent="0.25">
      <c r="A23" s="447" t="s">
        <v>110</v>
      </c>
      <c r="B23" s="448"/>
      <c r="C23" s="276">
        <f>SUM(C20:C22)</f>
        <v>0</v>
      </c>
      <c r="D23" s="241"/>
      <c r="E23" s="242"/>
      <c r="F23" s="242"/>
      <c r="G23" s="242"/>
      <c r="H23" s="242"/>
      <c r="I23" s="276">
        <f>SUM(I20:I22)</f>
        <v>0</v>
      </c>
      <c r="J23" s="276">
        <f>SUM(J20:J22)</f>
        <v>0</v>
      </c>
      <c r="K23" s="276">
        <f>SUM(K20:K22)</f>
        <v>0</v>
      </c>
      <c r="L23" s="243">
        <f>SUM(L20:L22)</f>
        <v>0</v>
      </c>
    </row>
    <row r="24" spans="1:13" x14ac:dyDescent="0.25">
      <c r="A24" s="280"/>
      <c r="B24" s="138"/>
      <c r="C24" s="17"/>
      <c r="D24" s="138"/>
      <c r="E24" s="138"/>
      <c r="F24" s="138"/>
      <c r="G24" s="138"/>
      <c r="H24" s="138"/>
      <c r="I24" s="138"/>
      <c r="J24" s="138"/>
      <c r="K24" s="138"/>
      <c r="L24" s="139"/>
    </row>
    <row r="25" spans="1:13" ht="38.25" customHeight="1" x14ac:dyDescent="0.25">
      <c r="A25" s="447" t="s">
        <v>185</v>
      </c>
      <c r="B25" s="448"/>
      <c r="C25" s="132" t="s">
        <v>186</v>
      </c>
      <c r="D25" s="133" t="s">
        <v>175</v>
      </c>
      <c r="E25" s="133" t="s">
        <v>176</v>
      </c>
      <c r="F25" s="133" t="s">
        <v>177</v>
      </c>
      <c r="G25" s="133" t="s">
        <v>178</v>
      </c>
      <c r="H25" s="133" t="s">
        <v>179</v>
      </c>
      <c r="I25" s="134">
        <f>PREDSTAVITEV!E2+1</f>
        <v>2025</v>
      </c>
      <c r="J25" s="134">
        <f>PREDSTAVITEV!E2+2</f>
        <v>2026</v>
      </c>
      <c r="K25" s="134">
        <f>PREDSTAVITEV!E2+3</f>
        <v>2027</v>
      </c>
      <c r="L25" s="135" t="str">
        <f>"Ostala leta"&amp;" "&amp;L18&amp;" "&amp;"…"&amp;" "&amp;"N"</f>
        <v>Ostala leta 2028 … N</v>
      </c>
    </row>
    <row r="26" spans="1:13" ht="20.100000000000001" customHeight="1" x14ac:dyDescent="0.25">
      <c r="A26" s="447" t="s">
        <v>187</v>
      </c>
      <c r="B26" s="448"/>
      <c r="C26" s="169"/>
      <c r="D26" s="171"/>
      <c r="E26" s="9"/>
      <c r="F26" s="10"/>
      <c r="G26" s="27"/>
      <c r="H26" s="236"/>
      <c r="I26" s="237"/>
      <c r="J26" s="237"/>
      <c r="K26" s="238"/>
      <c r="L26" s="176">
        <f>C26-I26-J26-K26</f>
        <v>0</v>
      </c>
    </row>
    <row r="27" spans="1:13" ht="20.100000000000001" customHeight="1" x14ac:dyDescent="0.25">
      <c r="A27" s="447" t="s">
        <v>188</v>
      </c>
      <c r="B27" s="448"/>
      <c r="C27" s="169"/>
      <c r="D27" s="171"/>
      <c r="E27" s="9"/>
      <c r="F27" s="10"/>
      <c r="G27" s="239"/>
      <c r="H27" s="11"/>
      <c r="I27" s="169"/>
      <c r="J27" s="169"/>
      <c r="K27" s="173"/>
      <c r="L27" s="176">
        <f>C27-I27-J27-K27</f>
        <v>0</v>
      </c>
    </row>
    <row r="28" spans="1:13" ht="20.100000000000001" customHeight="1" x14ac:dyDescent="0.25">
      <c r="A28" s="447" t="s">
        <v>189</v>
      </c>
      <c r="B28" s="448"/>
      <c r="C28" s="170"/>
      <c r="D28" s="172"/>
      <c r="E28" s="12"/>
      <c r="F28" s="13"/>
      <c r="G28" s="240"/>
      <c r="H28" s="14"/>
      <c r="I28" s="170"/>
      <c r="J28" s="170"/>
      <c r="K28" s="175"/>
      <c r="L28" s="176">
        <f>C28-I28-J28-K28</f>
        <v>0</v>
      </c>
    </row>
    <row r="29" spans="1:13" ht="20.100000000000001" customHeight="1" x14ac:dyDescent="0.25">
      <c r="A29" s="447" t="s">
        <v>110</v>
      </c>
      <c r="B29" s="448"/>
      <c r="C29" s="276">
        <f>SUM(C26:C28)</f>
        <v>0</v>
      </c>
      <c r="D29" s="241"/>
      <c r="E29" s="242"/>
      <c r="F29" s="242"/>
      <c r="G29" s="242"/>
      <c r="H29" s="242"/>
      <c r="I29" s="276">
        <f>SUM(I26:I28)</f>
        <v>0</v>
      </c>
      <c r="J29" s="276">
        <f>SUM(J26:J28)</f>
        <v>0</v>
      </c>
      <c r="K29" s="276">
        <f>SUM(K26:K28)</f>
        <v>0</v>
      </c>
      <c r="L29" s="243">
        <f>SUM(L26:L28)</f>
        <v>0</v>
      </c>
    </row>
    <row r="30" spans="1:13" s="247" customFormat="1" x14ac:dyDescent="0.25">
      <c r="A30" s="284"/>
      <c r="B30" s="284"/>
      <c r="C30" s="244"/>
      <c r="D30" s="245"/>
      <c r="E30" s="245"/>
      <c r="F30" s="245"/>
      <c r="G30" s="245"/>
      <c r="H30" s="245"/>
      <c r="I30" s="245"/>
      <c r="J30" s="245"/>
      <c r="K30" s="245"/>
      <c r="L30" s="246"/>
    </row>
    <row r="31" spans="1:13" ht="49.5" customHeight="1" x14ac:dyDescent="0.25">
      <c r="A31" s="140"/>
      <c r="B31" s="141"/>
      <c r="C31" s="141"/>
      <c r="D31" s="141"/>
      <c r="E31" s="441" t="s">
        <v>190</v>
      </c>
      <c r="F31" s="442"/>
      <c r="G31" s="443"/>
      <c r="H31" s="142" t="str">
        <f>"31.12."&amp;PREDSTAVITEV!E2</f>
        <v>31.12.2024</v>
      </c>
      <c r="I31" s="133" t="str">
        <f>"31.12."&amp;PREDSTAVITEV!E2+1</f>
        <v>31.12.2025</v>
      </c>
      <c r="J31" s="133" t="str">
        <f>"31.12."&amp;PREDSTAVITEV!E2+2</f>
        <v>31.12.2026</v>
      </c>
      <c r="K31" s="133" t="str">
        <f>"31.12."&amp;PREDSTAVITEV!E2+3</f>
        <v>31.12.2027</v>
      </c>
      <c r="L31" s="135" t="str">
        <f>L4</f>
        <v>Ostala leta 2028 … N</v>
      </c>
    </row>
    <row r="32" spans="1:13" ht="20.100000000000001" customHeight="1" x14ac:dyDescent="0.25">
      <c r="A32" s="281"/>
      <c r="B32" s="282"/>
      <c r="C32" s="282"/>
      <c r="D32" s="282"/>
      <c r="E32" s="441" t="s">
        <v>191</v>
      </c>
      <c r="F32" s="442"/>
      <c r="G32" s="443"/>
      <c r="H32" s="177">
        <v>7</v>
      </c>
      <c r="I32" s="178">
        <f>C17-I17</f>
        <v>0</v>
      </c>
      <c r="J32" s="178">
        <f>I32-J17</f>
        <v>0</v>
      </c>
      <c r="K32" s="179">
        <f>J32-K17</f>
        <v>0</v>
      </c>
      <c r="L32" s="180">
        <f>K32-L17</f>
        <v>0</v>
      </c>
    </row>
    <row r="33" spans="1:12" ht="20.100000000000001" customHeight="1" x14ac:dyDescent="0.25">
      <c r="A33" s="281"/>
      <c r="B33" s="282"/>
      <c r="C33" s="282"/>
      <c r="D33" s="282"/>
      <c r="E33" s="444" t="s">
        <v>192</v>
      </c>
      <c r="F33" s="445"/>
      <c r="G33" s="446"/>
      <c r="H33" s="285">
        <v>0</v>
      </c>
      <c r="I33" s="285">
        <f>C23-I23</f>
        <v>0</v>
      </c>
      <c r="J33" s="285">
        <f>I33-J23</f>
        <v>0</v>
      </c>
      <c r="K33" s="286">
        <f>J33-K23</f>
        <v>0</v>
      </c>
      <c r="L33" s="287">
        <f>K33-L23</f>
        <v>0</v>
      </c>
    </row>
    <row r="34" spans="1:12" ht="20.100000000000001" customHeight="1" thickBot="1" x14ac:dyDescent="0.3">
      <c r="A34" s="439"/>
      <c r="B34" s="440"/>
      <c r="C34" s="288"/>
      <c r="D34" s="288"/>
      <c r="E34" s="444" t="s">
        <v>193</v>
      </c>
      <c r="F34" s="445"/>
      <c r="G34" s="446"/>
      <c r="H34" s="289">
        <v>0</v>
      </c>
      <c r="I34" s="289">
        <f>C29-I29</f>
        <v>0</v>
      </c>
      <c r="J34" s="289">
        <f>I34-J29</f>
        <v>0</v>
      </c>
      <c r="K34" s="290">
        <f>J34-K29</f>
        <v>0</v>
      </c>
      <c r="L34" s="291">
        <f>K34-L29</f>
        <v>0</v>
      </c>
    </row>
  </sheetData>
  <sheetProtection algorithmName="SHA-512" hashValue="eHksGxaIusO2hYpfwh/nPQGfNOOeGEoinQAz7vvIXOnnXQ8MxjAGSUPwa/YNnMpdnTVDAr2iT9KgSIQV7nEszg==" saltValue="/qQPP/BubQC8V9mzPM10Vg==" spinCount="100000" sheet="1" formatRows="0" selectLockedCells="1"/>
  <mergeCells count="18">
    <mergeCell ref="A28:B28"/>
    <mergeCell ref="A29:B29"/>
    <mergeCell ref="A1:L1"/>
    <mergeCell ref="B3:L3"/>
    <mergeCell ref="B2:L2"/>
    <mergeCell ref="A19:B19"/>
    <mergeCell ref="A20:B20"/>
    <mergeCell ref="A21:B21"/>
    <mergeCell ref="A22:B22"/>
    <mergeCell ref="A23:B23"/>
    <mergeCell ref="A25:B25"/>
    <mergeCell ref="A26:B26"/>
    <mergeCell ref="A27:B27"/>
    <mergeCell ref="A34:B34"/>
    <mergeCell ref="E31:G31"/>
    <mergeCell ref="E32:G32"/>
    <mergeCell ref="E33:G33"/>
    <mergeCell ref="E34:G34"/>
  </mergeCells>
  <dataValidations count="12">
    <dataValidation allowBlank="1" showInputMessage="1" showErrorMessage="1" prompt="Višina obveznosti na zadnji dan pred oddajo vloge." sqref="C17" xr:uid="{00000000-0002-0000-0600-000000000000}"/>
    <dataValidation allowBlank="1" showInputMessage="1" showErrorMessage="1" prompt="Vpišite datum v rdeče polje" sqref="C4" xr:uid="{00000000-0002-0000-0600-000001000000}"/>
    <dataValidation allowBlank="1" showInputMessage="1" showErrorMessage="1" prompt="Vnesti podatek iz bilance stanja na presečni datum" sqref="H32" xr:uid="{00000000-0002-0000-0600-000002000000}"/>
    <dataValidation allowBlank="1" showInputMessage="1" showErrorMessage="1" prompt="Stanje glavnice na presečni dan pred oddajo vloge" sqref="C5:C16" xr:uid="{00000000-0002-0000-0600-000003000000}"/>
    <dataValidation allowBlank="1" showInputMessage="1" showErrorMessage="1" prompt="Odplačila glavnice obstoječih obveznosti od presečnega dne do konca leta v EUR" sqref="I5:I16" xr:uid="{00000000-0002-0000-0600-000004000000}"/>
    <dataValidation allowBlank="1" showInputMessage="1" showErrorMessage="1" prompt="Primer: Kredit NLB d.d." sqref="A5:A16" xr:uid="{00000000-0002-0000-0600-000005000000}"/>
    <dataValidation allowBlank="1" showInputMessage="1" showErrorMessage="1" prompt="Odplačila glavnice." sqref="I19:L19 I4:L4 I24:K25 L24:L28 I30:L30" xr:uid="{00000000-0002-0000-0600-000006000000}"/>
    <dataValidation allowBlank="1" showInputMessage="1" showErrorMessage="1" prompt="Stanje glavnice." sqref="I31:L32" xr:uid="{00000000-0002-0000-0600-000007000000}"/>
    <dataValidation allowBlank="1" showInputMessage="1" showErrorMessage="1" prompt="Odplačila glavnice obstoječih obveznosti v EUR" sqref="J5:L16" xr:uid="{00000000-0002-0000-0600-000008000000}"/>
    <dataValidation allowBlank="1" showInputMessage="1" showErrorMessage="1" prompt="Odplačila glavnice zaprošenega posojila pri Skladu v EUR." sqref="L20:L22" xr:uid="{00000000-0002-0000-0600-000009000000}"/>
    <dataValidation allowBlank="1" showInputMessage="1" showErrorMessage="1" prompt="Odplačila glavnice zaprošenega posojila pri SRRS v EUR" sqref="L23 J20:K22 I20:I22 L29" xr:uid="{00000000-0002-0000-0600-00000A000000}"/>
    <dataValidation allowBlank="1" showInputMessage="1" showErrorMessage="1" prompt="Odplačila glavnice" sqref="I26:K28" xr:uid="{00000000-0002-0000-0600-00000B000000}"/>
  </dataValidations>
  <pageMargins left="0.7" right="0.7" top="0.75" bottom="0.75" header="0.3" footer="0.3"/>
  <pageSetup paperSize="9" scale="5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649981"/>
    <pageSetUpPr fitToPage="1"/>
  </sheetPr>
  <dimension ref="A1:L91"/>
  <sheetViews>
    <sheetView view="pageBreakPreview" topLeftCell="B1" zoomScaleNormal="100" zoomScaleSheetLayoutView="100" zoomScalePageLayoutView="120" workbookViewId="0">
      <pane ySplit="5" topLeftCell="A64" activePane="bottomLeft" state="frozen"/>
      <selection activeCell="B10" sqref="B10:E10"/>
      <selection pane="bottomLeft" activeCell="B10" sqref="B10:E10"/>
    </sheetView>
  </sheetViews>
  <sheetFormatPr defaultColWidth="9.140625" defaultRowHeight="12.75" x14ac:dyDescent="0.2"/>
  <cols>
    <col min="1" max="1" width="49.85546875" style="7" customWidth="1"/>
    <col min="2" max="2" width="8.5703125" style="111" customWidth="1"/>
    <col min="3" max="3" width="14.5703125" style="7" customWidth="1"/>
    <col min="4" max="4" width="17.28515625" style="7" customWidth="1"/>
    <col min="5" max="5" width="27" style="7" customWidth="1"/>
    <col min="6" max="6" width="21" style="7" customWidth="1"/>
    <col min="7" max="7" width="23" style="111" customWidth="1"/>
    <col min="8" max="12" width="17.7109375" style="7" customWidth="1"/>
    <col min="13" max="13" width="17.42578125" style="7" customWidth="1"/>
    <col min="14" max="16384" width="9.140625" style="7"/>
  </cols>
  <sheetData>
    <row r="1" spans="1:12" ht="39.950000000000003" customHeight="1" thickBot="1" x14ac:dyDescent="0.25">
      <c r="A1" s="460" t="s">
        <v>194</v>
      </c>
      <c r="B1" s="461"/>
      <c r="C1" s="461"/>
      <c r="D1" s="461"/>
      <c r="E1" s="461"/>
      <c r="F1" s="461"/>
      <c r="G1" s="461"/>
      <c r="H1" s="461"/>
      <c r="I1" s="461"/>
      <c r="J1" s="461"/>
      <c r="K1" s="461"/>
      <c r="L1" s="461"/>
    </row>
    <row r="2" spans="1:12" ht="30" hidden="1" customHeight="1" thickBot="1" x14ac:dyDescent="0.25">
      <c r="A2" s="49" t="s">
        <v>169</v>
      </c>
      <c r="B2" s="462" t="s">
        <v>170</v>
      </c>
      <c r="C2" s="462"/>
      <c r="D2" s="462"/>
      <c r="E2" s="462"/>
      <c r="F2" s="462"/>
      <c r="G2" s="462"/>
      <c r="H2" s="462"/>
      <c r="I2" s="462"/>
      <c r="J2" s="462"/>
      <c r="K2" s="462"/>
      <c r="L2" s="462"/>
    </row>
    <row r="3" spans="1:12" ht="20.100000000000001" customHeight="1" thickBot="1" x14ac:dyDescent="0.25">
      <c r="A3" s="248" t="s">
        <v>195</v>
      </c>
      <c r="B3" s="463"/>
      <c r="C3" s="463"/>
      <c r="D3" s="48"/>
      <c r="E3" s="100"/>
      <c r="F3" s="250"/>
      <c r="G3" s="250" t="s">
        <v>196</v>
      </c>
      <c r="H3" s="112">
        <f>PREDSTAVITEV!E6</f>
        <v>0</v>
      </c>
      <c r="I3" s="249"/>
      <c r="J3" s="100"/>
      <c r="K3" s="250" t="s">
        <v>197</v>
      </c>
      <c r="L3" s="112" t="str">
        <f>PREDSTAVITEV!E5</f>
        <v>DA</v>
      </c>
    </row>
    <row r="4" spans="1:12" ht="20.100000000000001" customHeight="1" x14ac:dyDescent="0.25">
      <c r="A4" s="464" t="s">
        <v>198</v>
      </c>
      <c r="B4" s="465"/>
      <c r="C4" s="465"/>
      <c r="D4" s="466"/>
      <c r="E4" s="472" t="s">
        <v>199</v>
      </c>
      <c r="F4" s="473"/>
      <c r="G4" s="474"/>
      <c r="H4" s="467" t="s">
        <v>200</v>
      </c>
      <c r="I4" s="468"/>
      <c r="J4" s="468"/>
      <c r="K4" s="468"/>
      <c r="L4" s="469"/>
    </row>
    <row r="5" spans="1:12" ht="51" x14ac:dyDescent="0.2">
      <c r="A5" s="96" t="s">
        <v>201</v>
      </c>
      <c r="B5" s="98" t="s">
        <v>202</v>
      </c>
      <c r="C5" s="98" t="s">
        <v>203</v>
      </c>
      <c r="D5" s="251" t="s">
        <v>204</v>
      </c>
      <c r="E5" s="252" t="s">
        <v>205</v>
      </c>
      <c r="F5" s="98" t="s">
        <v>206</v>
      </c>
      <c r="G5" s="251" t="s">
        <v>207</v>
      </c>
      <c r="H5" s="252" t="s">
        <v>208</v>
      </c>
      <c r="I5" s="98" t="str">
        <f>CONCATENATE("do vključno ",PREDSTAVITEV!E2)</f>
        <v>do vključno 2024</v>
      </c>
      <c r="J5" s="98">
        <f>PREDSTAVITEV!E2+1</f>
        <v>2025</v>
      </c>
      <c r="K5" s="98">
        <f>PREDSTAVITEV!E2+2</f>
        <v>2026</v>
      </c>
      <c r="L5" s="251" t="str">
        <f>"od leta "&amp;PREDSTAVITEV!E2+3&amp;" dalje"</f>
        <v>od leta 2027 dalje</v>
      </c>
    </row>
    <row r="6" spans="1:12" s="99" customFormat="1" ht="20.100000000000001" customHeight="1" x14ac:dyDescent="0.2">
      <c r="A6" s="234" t="s">
        <v>209</v>
      </c>
      <c r="B6" s="253" t="s">
        <v>210</v>
      </c>
      <c r="C6" s="253"/>
      <c r="D6" s="187">
        <f>D7+D10+D13+D16</f>
        <v>0</v>
      </c>
      <c r="E6" s="188">
        <f>E7+E10+E13+E16</f>
        <v>0</v>
      </c>
      <c r="F6" s="196">
        <f>F7+F10+F13+F16</f>
        <v>0</v>
      </c>
      <c r="G6" s="70"/>
      <c r="H6" s="185">
        <f>H7+H10+H13+H16</f>
        <v>0</v>
      </c>
      <c r="I6" s="200">
        <f>I7+I10+I13+I16</f>
        <v>0</v>
      </c>
      <c r="J6" s="200">
        <f>J7+J10+J13+J16</f>
        <v>0</v>
      </c>
      <c r="K6" s="200">
        <f>K7+K10+K13+K16</f>
        <v>0</v>
      </c>
      <c r="L6" s="184">
        <f>L7+L10+L13+L16</f>
        <v>0</v>
      </c>
    </row>
    <row r="7" spans="1:12" ht="20.100000000000001" customHeight="1" x14ac:dyDescent="0.2">
      <c r="A7" s="254" t="s">
        <v>211</v>
      </c>
      <c r="B7" s="255" t="s">
        <v>212</v>
      </c>
      <c r="C7" s="256"/>
      <c r="D7" s="189">
        <f>SUM(D8:D9)</f>
        <v>0</v>
      </c>
      <c r="E7" s="190">
        <f>SUM(E8:E9)</f>
        <v>0</v>
      </c>
      <c r="F7" s="197">
        <f>SUM(F8:F9)</f>
        <v>0</v>
      </c>
      <c r="G7" s="71"/>
      <c r="H7" s="182">
        <f>SUM(H8:H9)</f>
        <v>0</v>
      </c>
      <c r="I7" s="201">
        <f>SUM(I8:I9)</f>
        <v>0</v>
      </c>
      <c r="J7" s="201">
        <f t="shared" ref="J7:K7" si="0">SUM(J8:J9)</f>
        <v>0</v>
      </c>
      <c r="K7" s="201">
        <f t="shared" si="0"/>
        <v>0</v>
      </c>
      <c r="L7" s="181">
        <f>SUM(L8:L9)</f>
        <v>0</v>
      </c>
    </row>
    <row r="8" spans="1:12" ht="20.100000000000001" customHeight="1" x14ac:dyDescent="0.2">
      <c r="A8" s="212"/>
      <c r="B8" s="255"/>
      <c r="C8" s="51"/>
      <c r="D8" s="191"/>
      <c r="E8" s="192"/>
      <c r="F8" s="198"/>
      <c r="G8" s="113"/>
      <c r="H8" s="182">
        <f>SUM(I8:L8)</f>
        <v>0</v>
      </c>
      <c r="I8" s="198"/>
      <c r="J8" s="198"/>
      <c r="K8" s="198"/>
      <c r="L8" s="183"/>
    </row>
    <row r="9" spans="1:12" ht="20.100000000000001" customHeight="1" x14ac:dyDescent="0.2">
      <c r="A9" s="212"/>
      <c r="B9" s="255"/>
      <c r="C9" s="51"/>
      <c r="D9" s="191"/>
      <c r="E9" s="192"/>
      <c r="F9" s="198"/>
      <c r="G9" s="113"/>
      <c r="H9" s="182">
        <f>SUM(I9:L9)</f>
        <v>0</v>
      </c>
      <c r="I9" s="198"/>
      <c r="J9" s="198"/>
      <c r="K9" s="198"/>
      <c r="L9" s="183"/>
    </row>
    <row r="10" spans="1:12" ht="20.100000000000001" customHeight="1" x14ac:dyDescent="0.2">
      <c r="A10" s="257" t="s">
        <v>213</v>
      </c>
      <c r="B10" s="255" t="s">
        <v>214</v>
      </c>
      <c r="C10" s="256"/>
      <c r="D10" s="189">
        <f>SUM(D11:D12)</f>
        <v>0</v>
      </c>
      <c r="E10" s="190">
        <f>SUM(E11:E12)</f>
        <v>0</v>
      </c>
      <c r="F10" s="197">
        <f>SUM(F11:F12)</f>
        <v>0</v>
      </c>
      <c r="G10" s="72"/>
      <c r="H10" s="182">
        <f>SUM(H11:H12)</f>
        <v>0</v>
      </c>
      <c r="I10" s="201">
        <f t="shared" ref="I10:K10" si="1">SUM(I11:I12)</f>
        <v>0</v>
      </c>
      <c r="J10" s="201">
        <f t="shared" si="1"/>
        <v>0</v>
      </c>
      <c r="K10" s="201">
        <f t="shared" si="1"/>
        <v>0</v>
      </c>
      <c r="L10" s="181">
        <f>SUM(L11:L12)</f>
        <v>0</v>
      </c>
    </row>
    <row r="11" spans="1:12" ht="20.100000000000001" customHeight="1" x14ac:dyDescent="0.2">
      <c r="A11" s="212"/>
      <c r="B11" s="255"/>
      <c r="C11" s="51"/>
      <c r="D11" s="191"/>
      <c r="E11" s="192"/>
      <c r="F11" s="198"/>
      <c r="G11" s="113"/>
      <c r="H11" s="182">
        <f>SUM(I11:L11)</f>
        <v>0</v>
      </c>
      <c r="I11" s="198"/>
      <c r="J11" s="198"/>
      <c r="K11" s="198"/>
      <c r="L11" s="183"/>
    </row>
    <row r="12" spans="1:12" ht="20.100000000000001" customHeight="1" x14ac:dyDescent="0.2">
      <c r="A12" s="213"/>
      <c r="B12" s="255"/>
      <c r="C12" s="51"/>
      <c r="D12" s="191"/>
      <c r="E12" s="211"/>
      <c r="F12" s="198"/>
      <c r="G12" s="113"/>
      <c r="H12" s="182">
        <f>SUM(I12:L12)</f>
        <v>0</v>
      </c>
      <c r="I12" s="198"/>
      <c r="J12" s="198"/>
      <c r="K12" s="198"/>
      <c r="L12" s="183"/>
    </row>
    <row r="13" spans="1:12" ht="20.100000000000001" customHeight="1" x14ac:dyDescent="0.2">
      <c r="A13" s="257" t="s">
        <v>215</v>
      </c>
      <c r="B13" s="255" t="s">
        <v>216</v>
      </c>
      <c r="C13" s="256"/>
      <c r="D13" s="189">
        <f>SUM(D14:D15)</f>
        <v>0</v>
      </c>
      <c r="E13" s="190">
        <f>SUM(E14:E15)</f>
        <v>0</v>
      </c>
      <c r="F13" s="197">
        <f>SUM(F14:F15)</f>
        <v>0</v>
      </c>
      <c r="G13" s="72"/>
      <c r="H13" s="182">
        <f>SUM(H14:H15)</f>
        <v>0</v>
      </c>
      <c r="I13" s="201">
        <f t="shared" ref="I13:J13" si="2">SUM(I14:I15)</f>
        <v>0</v>
      </c>
      <c r="J13" s="201">
        <f t="shared" si="2"/>
        <v>0</v>
      </c>
      <c r="K13" s="201">
        <f>SUM(K14:K15)</f>
        <v>0</v>
      </c>
      <c r="L13" s="181">
        <f>SUM(L14:L15)</f>
        <v>0</v>
      </c>
    </row>
    <row r="14" spans="1:12" ht="20.100000000000001" customHeight="1" x14ac:dyDescent="0.2">
      <c r="A14" s="212"/>
      <c r="B14" s="255"/>
      <c r="C14" s="51"/>
      <c r="D14" s="191"/>
      <c r="E14" s="192"/>
      <c r="F14" s="198"/>
      <c r="G14" s="113"/>
      <c r="H14" s="182">
        <f>SUM(I14:L14)</f>
        <v>0</v>
      </c>
      <c r="I14" s="198"/>
      <c r="J14" s="198"/>
      <c r="K14" s="198"/>
      <c r="L14" s="183"/>
    </row>
    <row r="15" spans="1:12" ht="20.100000000000001" customHeight="1" x14ac:dyDescent="0.2">
      <c r="A15" s="213"/>
      <c r="B15" s="255"/>
      <c r="C15" s="51"/>
      <c r="D15" s="191"/>
      <c r="E15" s="211"/>
      <c r="F15" s="198"/>
      <c r="G15" s="113"/>
      <c r="H15" s="182">
        <f>SUM(I15:L15)</f>
        <v>0</v>
      </c>
      <c r="I15" s="198"/>
      <c r="J15" s="198"/>
      <c r="K15" s="198"/>
      <c r="L15" s="183"/>
    </row>
    <row r="16" spans="1:12" ht="20.100000000000001" customHeight="1" x14ac:dyDescent="0.2">
      <c r="A16" s="254" t="s">
        <v>217</v>
      </c>
      <c r="B16" s="255" t="s">
        <v>218</v>
      </c>
      <c r="C16" s="256"/>
      <c r="D16" s="189">
        <f>SUM(D17:D18)</f>
        <v>0</v>
      </c>
      <c r="E16" s="190">
        <f>SUM(E17:E18)</f>
        <v>0</v>
      </c>
      <c r="F16" s="197">
        <f>SUM(F17:F18)</f>
        <v>0</v>
      </c>
      <c r="G16" s="72"/>
      <c r="H16" s="182">
        <f>SUM(H17:H18)</f>
        <v>0</v>
      </c>
      <c r="I16" s="201">
        <f t="shared" ref="I16:K16" si="3">SUM(I17:I18)</f>
        <v>0</v>
      </c>
      <c r="J16" s="201">
        <f t="shared" si="3"/>
        <v>0</v>
      </c>
      <c r="K16" s="201">
        <f t="shared" si="3"/>
        <v>0</v>
      </c>
      <c r="L16" s="181">
        <f>SUM(L17:L18)</f>
        <v>0</v>
      </c>
    </row>
    <row r="17" spans="1:12" ht="20.100000000000001" customHeight="1" x14ac:dyDescent="0.2">
      <c r="A17" s="212"/>
      <c r="B17" s="255"/>
      <c r="C17" s="51"/>
      <c r="D17" s="191"/>
      <c r="E17" s="192"/>
      <c r="F17" s="198"/>
      <c r="G17" s="113"/>
      <c r="H17" s="182">
        <f>SUM(I17:L17)</f>
        <v>0</v>
      </c>
      <c r="I17" s="198"/>
      <c r="J17" s="198"/>
      <c r="K17" s="198"/>
      <c r="L17" s="183"/>
    </row>
    <row r="18" spans="1:12" ht="20.100000000000001" customHeight="1" x14ac:dyDescent="0.2">
      <c r="A18" s="213"/>
      <c r="B18" s="255"/>
      <c r="C18" s="51"/>
      <c r="D18" s="191"/>
      <c r="E18" s="211"/>
      <c r="F18" s="198"/>
      <c r="G18" s="113"/>
      <c r="H18" s="182">
        <f>SUM(I18:L18)</f>
        <v>0</v>
      </c>
      <c r="I18" s="198"/>
      <c r="J18" s="198"/>
      <c r="K18" s="198"/>
      <c r="L18" s="183"/>
    </row>
    <row r="19" spans="1:12" s="99" customFormat="1" ht="20.100000000000001" customHeight="1" x14ac:dyDescent="0.2">
      <c r="A19" s="234" t="s">
        <v>219</v>
      </c>
      <c r="B19" s="253" t="s">
        <v>220</v>
      </c>
      <c r="C19" s="253"/>
      <c r="D19" s="193">
        <f>D20+D29+D37+D49+D57</f>
        <v>0</v>
      </c>
      <c r="E19" s="194">
        <f>E20+E29+E37+E49+E57</f>
        <v>0</v>
      </c>
      <c r="F19" s="199">
        <f>F20+F29+F37+F49+F57</f>
        <v>0</v>
      </c>
      <c r="G19" s="73"/>
      <c r="H19" s="185">
        <f>H20+H29+H37+H49+H57</f>
        <v>0</v>
      </c>
      <c r="I19" s="200">
        <f>I20+I29+I37+I49+I57</f>
        <v>0</v>
      </c>
      <c r="J19" s="200">
        <f>J20+J29+J37+J49+J57</f>
        <v>0</v>
      </c>
      <c r="K19" s="200">
        <f>K20+K29+K37+K49+K57</f>
        <v>0</v>
      </c>
      <c r="L19" s="184">
        <f>L20+L29+L37+L49+L57</f>
        <v>0</v>
      </c>
    </row>
    <row r="20" spans="1:12" ht="20.100000000000001" customHeight="1" x14ac:dyDescent="0.2">
      <c r="A20" s="254" t="s">
        <v>221</v>
      </c>
      <c r="B20" s="258" t="s">
        <v>222</v>
      </c>
      <c r="C20" s="259"/>
      <c r="D20" s="189">
        <f>SUM(D21:D28)</f>
        <v>0</v>
      </c>
      <c r="E20" s="190">
        <f>SUM(E21:E28)</f>
        <v>0</v>
      </c>
      <c r="F20" s="197">
        <f>SUM(F21:F28)</f>
        <v>0</v>
      </c>
      <c r="G20" s="72"/>
      <c r="H20" s="182">
        <f>SUM(H21:H28)</f>
        <v>0</v>
      </c>
      <c r="I20" s="201">
        <f t="shared" ref="I20:K20" si="4">SUM(I21:I28)</f>
        <v>0</v>
      </c>
      <c r="J20" s="201">
        <f t="shared" si="4"/>
        <v>0</v>
      </c>
      <c r="K20" s="201">
        <f t="shared" si="4"/>
        <v>0</v>
      </c>
      <c r="L20" s="181">
        <f>SUM(L21:L28)</f>
        <v>0</v>
      </c>
    </row>
    <row r="21" spans="1:12" ht="20.100000000000001" customHeight="1" x14ac:dyDescent="0.2">
      <c r="A21" s="212"/>
      <c r="B21" s="258"/>
      <c r="C21" s="51"/>
      <c r="D21" s="191"/>
      <c r="E21" s="192"/>
      <c r="F21" s="198"/>
      <c r="G21" s="113"/>
      <c r="H21" s="182">
        <f>SUM(I21:L21)</f>
        <v>0</v>
      </c>
      <c r="I21" s="198"/>
      <c r="J21" s="198"/>
      <c r="K21" s="198"/>
      <c r="L21" s="183"/>
    </row>
    <row r="22" spans="1:12" ht="20.100000000000001" customHeight="1" x14ac:dyDescent="0.2">
      <c r="A22" s="212"/>
      <c r="B22" s="258"/>
      <c r="C22" s="51"/>
      <c r="D22" s="191"/>
      <c r="E22" s="192"/>
      <c r="F22" s="198"/>
      <c r="G22" s="113"/>
      <c r="H22" s="182">
        <f t="shared" ref="H22:H27" si="5">SUM(I22:L22)</f>
        <v>0</v>
      </c>
      <c r="I22" s="198"/>
      <c r="J22" s="198"/>
      <c r="K22" s="198"/>
      <c r="L22" s="183"/>
    </row>
    <row r="23" spans="1:12" ht="20.100000000000001" customHeight="1" x14ac:dyDescent="0.2">
      <c r="A23" s="212"/>
      <c r="B23" s="258"/>
      <c r="C23" s="51"/>
      <c r="D23" s="191"/>
      <c r="E23" s="192"/>
      <c r="F23" s="198"/>
      <c r="G23" s="113"/>
      <c r="H23" s="182">
        <f t="shared" si="5"/>
        <v>0</v>
      </c>
      <c r="I23" s="198"/>
      <c r="J23" s="198"/>
      <c r="K23" s="198"/>
      <c r="L23" s="183"/>
    </row>
    <row r="24" spans="1:12" ht="20.100000000000001" customHeight="1" x14ac:dyDescent="0.2">
      <c r="A24" s="212"/>
      <c r="B24" s="258"/>
      <c r="C24" s="51"/>
      <c r="D24" s="191"/>
      <c r="E24" s="192"/>
      <c r="F24" s="198"/>
      <c r="G24" s="113"/>
      <c r="H24" s="182">
        <f t="shared" si="5"/>
        <v>0</v>
      </c>
      <c r="I24" s="198"/>
      <c r="J24" s="198"/>
      <c r="K24" s="198"/>
      <c r="L24" s="183"/>
    </row>
    <row r="25" spans="1:12" ht="20.100000000000001" customHeight="1" x14ac:dyDescent="0.2">
      <c r="A25" s="212"/>
      <c r="B25" s="258"/>
      <c r="C25" s="51"/>
      <c r="D25" s="191"/>
      <c r="E25" s="192"/>
      <c r="F25" s="198"/>
      <c r="G25" s="113"/>
      <c r="H25" s="182">
        <f t="shared" si="5"/>
        <v>0</v>
      </c>
      <c r="I25" s="198"/>
      <c r="J25" s="198"/>
      <c r="K25" s="198"/>
      <c r="L25" s="183"/>
    </row>
    <row r="26" spans="1:12" ht="20.100000000000001" customHeight="1" x14ac:dyDescent="0.2">
      <c r="A26" s="212"/>
      <c r="B26" s="258"/>
      <c r="C26" s="51"/>
      <c r="D26" s="191"/>
      <c r="E26" s="192"/>
      <c r="F26" s="198"/>
      <c r="G26" s="113"/>
      <c r="H26" s="182">
        <f t="shared" si="5"/>
        <v>0</v>
      </c>
      <c r="I26" s="198"/>
      <c r="J26" s="198"/>
      <c r="K26" s="198"/>
      <c r="L26" s="183"/>
    </row>
    <row r="27" spans="1:12" ht="20.100000000000001" customHeight="1" x14ac:dyDescent="0.2">
      <c r="A27" s="212"/>
      <c r="B27" s="258"/>
      <c r="C27" s="51"/>
      <c r="D27" s="191"/>
      <c r="E27" s="192"/>
      <c r="F27" s="198"/>
      <c r="G27" s="113"/>
      <c r="H27" s="182">
        <f t="shared" si="5"/>
        <v>0</v>
      </c>
      <c r="I27" s="198"/>
      <c r="J27" s="198"/>
      <c r="K27" s="198"/>
      <c r="L27" s="183"/>
    </row>
    <row r="28" spans="1:12" ht="20.100000000000001" customHeight="1" x14ac:dyDescent="0.2">
      <c r="A28" s="212"/>
      <c r="B28" s="258"/>
      <c r="C28" s="51"/>
      <c r="D28" s="191"/>
      <c r="E28" s="192"/>
      <c r="F28" s="198"/>
      <c r="G28" s="113"/>
      <c r="H28" s="182">
        <f>SUM(I28:L28)</f>
        <v>0</v>
      </c>
      <c r="I28" s="198"/>
      <c r="J28" s="198"/>
      <c r="K28" s="198"/>
      <c r="L28" s="183"/>
    </row>
    <row r="29" spans="1:12" ht="20.100000000000001" customHeight="1" x14ac:dyDescent="0.2">
      <c r="A29" s="257" t="s">
        <v>223</v>
      </c>
      <c r="B29" s="258" t="s">
        <v>224</v>
      </c>
      <c r="C29" s="259"/>
      <c r="D29" s="189">
        <f>SUM(D30:D36)</f>
        <v>0</v>
      </c>
      <c r="E29" s="190">
        <f>SUM(E30:E36)</f>
        <v>0</v>
      </c>
      <c r="F29" s="197">
        <f>SUM(F30:F36)</f>
        <v>0</v>
      </c>
      <c r="G29" s="72"/>
      <c r="H29" s="182">
        <f>SUM(H30:H36)</f>
        <v>0</v>
      </c>
      <c r="I29" s="201">
        <f t="shared" ref="I29:K29" si="6">SUM(I30:I36)</f>
        <v>0</v>
      </c>
      <c r="J29" s="201">
        <f t="shared" si="6"/>
        <v>0</v>
      </c>
      <c r="K29" s="201">
        <f t="shared" si="6"/>
        <v>0</v>
      </c>
      <c r="L29" s="181">
        <f>SUM(L30:L36)</f>
        <v>0</v>
      </c>
    </row>
    <row r="30" spans="1:12" ht="20.100000000000001" customHeight="1" x14ac:dyDescent="0.2">
      <c r="A30" s="212"/>
      <c r="B30" s="255"/>
      <c r="C30" s="51"/>
      <c r="D30" s="191"/>
      <c r="E30" s="192"/>
      <c r="F30" s="198"/>
      <c r="G30" s="113"/>
      <c r="H30" s="182">
        <f>SUM(I30:L30)</f>
        <v>0</v>
      </c>
      <c r="I30" s="198"/>
      <c r="J30" s="198"/>
      <c r="K30" s="198"/>
      <c r="L30" s="183"/>
    </row>
    <row r="31" spans="1:12" ht="20.100000000000001" customHeight="1" x14ac:dyDescent="0.2">
      <c r="A31" s="212"/>
      <c r="B31" s="255"/>
      <c r="C31" s="51"/>
      <c r="D31" s="191"/>
      <c r="E31" s="192"/>
      <c r="F31" s="198"/>
      <c r="G31" s="113"/>
      <c r="H31" s="182">
        <f t="shared" ref="H31:H35" si="7">SUM(I31:L31)</f>
        <v>0</v>
      </c>
      <c r="I31" s="198"/>
      <c r="J31" s="198"/>
      <c r="K31" s="198"/>
      <c r="L31" s="183"/>
    </row>
    <row r="32" spans="1:12" ht="20.100000000000001" customHeight="1" x14ac:dyDescent="0.2">
      <c r="A32" s="212"/>
      <c r="B32" s="255"/>
      <c r="C32" s="51"/>
      <c r="D32" s="191"/>
      <c r="E32" s="192"/>
      <c r="F32" s="198"/>
      <c r="G32" s="113"/>
      <c r="H32" s="182">
        <f t="shared" si="7"/>
        <v>0</v>
      </c>
      <c r="I32" s="198"/>
      <c r="J32" s="198"/>
      <c r="K32" s="198"/>
      <c r="L32" s="183"/>
    </row>
    <row r="33" spans="1:12" ht="20.100000000000001" customHeight="1" x14ac:dyDescent="0.2">
      <c r="A33" s="212"/>
      <c r="B33" s="255"/>
      <c r="C33" s="51"/>
      <c r="D33" s="191"/>
      <c r="E33" s="192"/>
      <c r="F33" s="198"/>
      <c r="G33" s="113"/>
      <c r="H33" s="182">
        <f t="shared" si="7"/>
        <v>0</v>
      </c>
      <c r="I33" s="198"/>
      <c r="J33" s="198"/>
      <c r="K33" s="198"/>
      <c r="L33" s="183"/>
    </row>
    <row r="34" spans="1:12" ht="20.100000000000001" customHeight="1" x14ac:dyDescent="0.2">
      <c r="A34" s="212"/>
      <c r="B34" s="255"/>
      <c r="C34" s="51"/>
      <c r="D34" s="191"/>
      <c r="E34" s="192"/>
      <c r="F34" s="198"/>
      <c r="G34" s="113"/>
      <c r="H34" s="182">
        <f t="shared" si="7"/>
        <v>0</v>
      </c>
      <c r="I34" s="198"/>
      <c r="J34" s="198"/>
      <c r="K34" s="198"/>
      <c r="L34" s="183"/>
    </row>
    <row r="35" spans="1:12" ht="20.100000000000001" customHeight="1" x14ac:dyDescent="0.2">
      <c r="A35" s="212"/>
      <c r="B35" s="255"/>
      <c r="C35" s="51"/>
      <c r="D35" s="191"/>
      <c r="E35" s="192"/>
      <c r="F35" s="198"/>
      <c r="G35" s="113"/>
      <c r="H35" s="182">
        <f t="shared" si="7"/>
        <v>0</v>
      </c>
      <c r="I35" s="198"/>
      <c r="J35" s="198"/>
      <c r="K35" s="198"/>
      <c r="L35" s="183"/>
    </row>
    <row r="36" spans="1:12" ht="20.100000000000001" customHeight="1" x14ac:dyDescent="0.2">
      <c r="A36" s="212"/>
      <c r="B36" s="255"/>
      <c r="C36" s="51"/>
      <c r="D36" s="191"/>
      <c r="E36" s="192"/>
      <c r="F36" s="198"/>
      <c r="G36" s="113"/>
      <c r="H36" s="182">
        <f>SUM(I36:L36)</f>
        <v>0</v>
      </c>
      <c r="I36" s="198"/>
      <c r="J36" s="198"/>
      <c r="K36" s="198"/>
      <c r="L36" s="183"/>
    </row>
    <row r="37" spans="1:12" ht="20.100000000000001" customHeight="1" x14ac:dyDescent="0.2">
      <c r="A37" s="257" t="s">
        <v>225</v>
      </c>
      <c r="B37" s="258" t="s">
        <v>226</v>
      </c>
      <c r="C37" s="259"/>
      <c r="D37" s="189">
        <f>SUM(D38:D48)</f>
        <v>0</v>
      </c>
      <c r="E37" s="190">
        <f>SUM(E38:E48)</f>
        <v>0</v>
      </c>
      <c r="F37" s="197">
        <f>SUM(F38:F48)</f>
        <v>0</v>
      </c>
      <c r="G37" s="72"/>
      <c r="H37" s="182">
        <f>SUM(H38:H48)</f>
        <v>0</v>
      </c>
      <c r="I37" s="201">
        <f>SUM(I38:I48)</f>
        <v>0</v>
      </c>
      <c r="J37" s="201">
        <f t="shared" ref="J37:K37" si="8">SUM(J38:J48)</f>
        <v>0</v>
      </c>
      <c r="K37" s="201">
        <f t="shared" si="8"/>
        <v>0</v>
      </c>
      <c r="L37" s="181">
        <f>SUM(L38:L48)</f>
        <v>0</v>
      </c>
    </row>
    <row r="38" spans="1:12" ht="20.100000000000001" customHeight="1" x14ac:dyDescent="0.2">
      <c r="A38" s="212"/>
      <c r="B38" s="255"/>
      <c r="C38" s="51"/>
      <c r="D38" s="191"/>
      <c r="E38" s="192"/>
      <c r="F38" s="198"/>
      <c r="G38" s="113"/>
      <c r="H38" s="182">
        <f>SUM(I38:L38)</f>
        <v>0</v>
      </c>
      <c r="I38" s="198"/>
      <c r="J38" s="198"/>
      <c r="K38" s="198"/>
      <c r="L38" s="183"/>
    </row>
    <row r="39" spans="1:12" ht="20.100000000000001" customHeight="1" x14ac:dyDescent="0.2">
      <c r="A39" s="212"/>
      <c r="B39" s="255"/>
      <c r="C39" s="51"/>
      <c r="D39" s="191"/>
      <c r="E39" s="192"/>
      <c r="F39" s="198"/>
      <c r="G39" s="113"/>
      <c r="H39" s="182">
        <f t="shared" ref="H39:H47" si="9">SUM(I39:L39)</f>
        <v>0</v>
      </c>
      <c r="I39" s="198"/>
      <c r="J39" s="198"/>
      <c r="K39" s="198"/>
      <c r="L39" s="183"/>
    </row>
    <row r="40" spans="1:12" ht="20.100000000000001" customHeight="1" x14ac:dyDescent="0.2">
      <c r="A40" s="212"/>
      <c r="B40" s="255"/>
      <c r="C40" s="51"/>
      <c r="D40" s="191"/>
      <c r="E40" s="192"/>
      <c r="F40" s="198"/>
      <c r="G40" s="113"/>
      <c r="H40" s="182">
        <f t="shared" si="9"/>
        <v>0</v>
      </c>
      <c r="I40" s="198"/>
      <c r="J40" s="198"/>
      <c r="K40" s="198"/>
      <c r="L40" s="183"/>
    </row>
    <row r="41" spans="1:12" ht="20.100000000000001" customHeight="1" x14ac:dyDescent="0.2">
      <c r="A41" s="212"/>
      <c r="B41" s="255"/>
      <c r="C41" s="51"/>
      <c r="D41" s="191"/>
      <c r="E41" s="192"/>
      <c r="F41" s="198"/>
      <c r="G41" s="113"/>
      <c r="H41" s="182">
        <f t="shared" si="9"/>
        <v>0</v>
      </c>
      <c r="I41" s="198"/>
      <c r="J41" s="198"/>
      <c r="K41" s="198"/>
      <c r="L41" s="183"/>
    </row>
    <row r="42" spans="1:12" ht="20.100000000000001" customHeight="1" x14ac:dyDescent="0.2">
      <c r="A42" s="212"/>
      <c r="B42" s="255"/>
      <c r="C42" s="51"/>
      <c r="D42" s="191"/>
      <c r="E42" s="192"/>
      <c r="F42" s="198"/>
      <c r="G42" s="113"/>
      <c r="H42" s="182">
        <f t="shared" si="9"/>
        <v>0</v>
      </c>
      <c r="I42" s="198"/>
      <c r="J42" s="198"/>
      <c r="K42" s="198"/>
      <c r="L42" s="183"/>
    </row>
    <row r="43" spans="1:12" ht="20.100000000000001" customHeight="1" x14ac:dyDescent="0.2">
      <c r="A43" s="212"/>
      <c r="B43" s="255"/>
      <c r="C43" s="51"/>
      <c r="D43" s="191"/>
      <c r="E43" s="192"/>
      <c r="F43" s="198"/>
      <c r="G43" s="113"/>
      <c r="H43" s="182">
        <f t="shared" si="9"/>
        <v>0</v>
      </c>
      <c r="I43" s="198"/>
      <c r="J43" s="198"/>
      <c r="K43" s="198"/>
      <c r="L43" s="183"/>
    </row>
    <row r="44" spans="1:12" ht="20.100000000000001" customHeight="1" x14ac:dyDescent="0.2">
      <c r="A44" s="212"/>
      <c r="B44" s="255"/>
      <c r="C44" s="51"/>
      <c r="D44" s="191"/>
      <c r="E44" s="192"/>
      <c r="F44" s="198"/>
      <c r="G44" s="113"/>
      <c r="H44" s="182">
        <f t="shared" si="9"/>
        <v>0</v>
      </c>
      <c r="I44" s="198"/>
      <c r="J44" s="198"/>
      <c r="K44" s="198"/>
      <c r="L44" s="183"/>
    </row>
    <row r="45" spans="1:12" ht="20.100000000000001" customHeight="1" x14ac:dyDescent="0.2">
      <c r="A45" s="212"/>
      <c r="B45" s="255"/>
      <c r="C45" s="51"/>
      <c r="D45" s="191"/>
      <c r="E45" s="192"/>
      <c r="F45" s="198"/>
      <c r="G45" s="113"/>
      <c r="H45" s="182">
        <f t="shared" si="9"/>
        <v>0</v>
      </c>
      <c r="I45" s="198"/>
      <c r="J45" s="198"/>
      <c r="K45" s="198"/>
      <c r="L45" s="183"/>
    </row>
    <row r="46" spans="1:12" ht="20.100000000000001" customHeight="1" x14ac:dyDescent="0.2">
      <c r="A46" s="212"/>
      <c r="B46" s="255"/>
      <c r="C46" s="51"/>
      <c r="D46" s="191"/>
      <c r="E46" s="192"/>
      <c r="F46" s="198"/>
      <c r="G46" s="113"/>
      <c r="H46" s="182">
        <f t="shared" si="9"/>
        <v>0</v>
      </c>
      <c r="I46" s="198"/>
      <c r="J46" s="198"/>
      <c r="K46" s="198"/>
      <c r="L46" s="183"/>
    </row>
    <row r="47" spans="1:12" ht="20.100000000000001" customHeight="1" x14ac:dyDescent="0.2">
      <c r="A47" s="212"/>
      <c r="B47" s="255"/>
      <c r="C47" s="51"/>
      <c r="D47" s="191"/>
      <c r="E47" s="192"/>
      <c r="F47" s="198"/>
      <c r="G47" s="113"/>
      <c r="H47" s="182">
        <f t="shared" si="9"/>
        <v>0</v>
      </c>
      <c r="I47" s="198"/>
      <c r="J47" s="198"/>
      <c r="K47" s="198"/>
      <c r="L47" s="183"/>
    </row>
    <row r="48" spans="1:12" ht="20.100000000000001" customHeight="1" x14ac:dyDescent="0.2">
      <c r="A48" s="212"/>
      <c r="B48" s="255"/>
      <c r="C48" s="51"/>
      <c r="D48" s="191"/>
      <c r="E48" s="192"/>
      <c r="F48" s="198"/>
      <c r="G48" s="113"/>
      <c r="H48" s="182">
        <f>SUM(I48:L48)</f>
        <v>0</v>
      </c>
      <c r="I48" s="198"/>
      <c r="J48" s="198"/>
      <c r="K48" s="198"/>
      <c r="L48" s="183"/>
    </row>
    <row r="49" spans="1:12" ht="25.5" x14ac:dyDescent="0.2">
      <c r="A49" s="254" t="s">
        <v>227</v>
      </c>
      <c r="B49" s="258" t="s">
        <v>228</v>
      </c>
      <c r="C49" s="259"/>
      <c r="D49" s="189">
        <f>SUM(D50:D56)</f>
        <v>0</v>
      </c>
      <c r="E49" s="190">
        <f>SUM(E50:E56)</f>
        <v>0</v>
      </c>
      <c r="F49" s="197">
        <f>SUM(F50:F56)</f>
        <v>0</v>
      </c>
      <c r="G49" s="72"/>
      <c r="H49" s="182">
        <f>SUM(H50:H56)</f>
        <v>0</v>
      </c>
      <c r="I49" s="201">
        <f t="shared" ref="I49:K49" si="10">SUM(I50:I56)</f>
        <v>0</v>
      </c>
      <c r="J49" s="201">
        <f t="shared" si="10"/>
        <v>0</v>
      </c>
      <c r="K49" s="201">
        <f t="shared" si="10"/>
        <v>0</v>
      </c>
      <c r="L49" s="181">
        <f>SUM(L50:L56)</f>
        <v>0</v>
      </c>
    </row>
    <row r="50" spans="1:12" ht="20.100000000000001" customHeight="1" x14ac:dyDescent="0.2">
      <c r="A50" s="212"/>
      <c r="B50" s="258"/>
      <c r="C50" s="51"/>
      <c r="D50" s="191"/>
      <c r="E50" s="192"/>
      <c r="F50" s="198"/>
      <c r="G50" s="113"/>
      <c r="H50" s="182">
        <f>SUM(I50:L50)</f>
        <v>0</v>
      </c>
      <c r="I50" s="198"/>
      <c r="J50" s="198"/>
      <c r="K50" s="198"/>
      <c r="L50" s="183"/>
    </row>
    <row r="51" spans="1:12" ht="20.100000000000001" customHeight="1" x14ac:dyDescent="0.2">
      <c r="A51" s="212"/>
      <c r="B51" s="258"/>
      <c r="C51" s="51"/>
      <c r="D51" s="191"/>
      <c r="E51" s="192"/>
      <c r="F51" s="198"/>
      <c r="G51" s="113"/>
      <c r="H51" s="182">
        <f t="shared" ref="H51:H55" si="11">SUM(I51:L51)</f>
        <v>0</v>
      </c>
      <c r="I51" s="198"/>
      <c r="J51" s="198"/>
      <c r="K51" s="198"/>
      <c r="L51" s="183"/>
    </row>
    <row r="52" spans="1:12" ht="20.100000000000001" customHeight="1" x14ac:dyDescent="0.2">
      <c r="A52" s="212"/>
      <c r="B52" s="258"/>
      <c r="C52" s="51"/>
      <c r="D52" s="191"/>
      <c r="E52" s="192"/>
      <c r="F52" s="198"/>
      <c r="G52" s="113"/>
      <c r="H52" s="182">
        <f t="shared" si="11"/>
        <v>0</v>
      </c>
      <c r="I52" s="198"/>
      <c r="J52" s="198"/>
      <c r="K52" s="198"/>
      <c r="L52" s="183"/>
    </row>
    <row r="53" spans="1:12" ht="20.100000000000001" customHeight="1" x14ac:dyDescent="0.2">
      <c r="A53" s="212"/>
      <c r="B53" s="258"/>
      <c r="C53" s="51"/>
      <c r="D53" s="191"/>
      <c r="E53" s="192"/>
      <c r="F53" s="198"/>
      <c r="G53" s="113"/>
      <c r="H53" s="182">
        <f t="shared" si="11"/>
        <v>0</v>
      </c>
      <c r="I53" s="198"/>
      <c r="J53" s="198"/>
      <c r="K53" s="198"/>
      <c r="L53" s="183"/>
    </row>
    <row r="54" spans="1:12" ht="20.100000000000001" customHeight="1" x14ac:dyDescent="0.2">
      <c r="A54" s="212"/>
      <c r="B54" s="258"/>
      <c r="C54" s="51"/>
      <c r="D54" s="191"/>
      <c r="E54" s="192"/>
      <c r="F54" s="198"/>
      <c r="G54" s="113"/>
      <c r="H54" s="182">
        <f t="shared" si="11"/>
        <v>0</v>
      </c>
      <c r="I54" s="198"/>
      <c r="J54" s="198"/>
      <c r="K54" s="198"/>
      <c r="L54" s="183"/>
    </row>
    <row r="55" spans="1:12" ht="20.100000000000001" customHeight="1" x14ac:dyDescent="0.2">
      <c r="A55" s="212"/>
      <c r="B55" s="258"/>
      <c r="C55" s="51"/>
      <c r="D55" s="191"/>
      <c r="E55" s="192"/>
      <c r="F55" s="198"/>
      <c r="G55" s="113"/>
      <c r="H55" s="182">
        <f t="shared" si="11"/>
        <v>0</v>
      </c>
      <c r="I55" s="198"/>
      <c r="J55" s="198"/>
      <c r="K55" s="198"/>
      <c r="L55" s="183"/>
    </row>
    <row r="56" spans="1:12" ht="20.100000000000001" customHeight="1" x14ac:dyDescent="0.2">
      <c r="A56" s="212"/>
      <c r="B56" s="258"/>
      <c r="C56" s="51"/>
      <c r="D56" s="191"/>
      <c r="E56" s="192"/>
      <c r="F56" s="198"/>
      <c r="G56" s="113"/>
      <c r="H56" s="182">
        <f>SUM(I56:L56)</f>
        <v>0</v>
      </c>
      <c r="I56" s="198"/>
      <c r="J56" s="198"/>
      <c r="K56" s="198"/>
      <c r="L56" s="183"/>
    </row>
    <row r="57" spans="1:12" ht="20.100000000000001" customHeight="1" x14ac:dyDescent="0.2">
      <c r="A57" s="254" t="s">
        <v>229</v>
      </c>
      <c r="B57" s="98" t="s">
        <v>230</v>
      </c>
      <c r="C57" s="260"/>
      <c r="D57" s="189">
        <f>SUM(D58:D64)</f>
        <v>0</v>
      </c>
      <c r="E57" s="190">
        <f>SUM(E58:E64)</f>
        <v>0</v>
      </c>
      <c r="F57" s="197">
        <f>SUM(F58:F64)</f>
        <v>0</v>
      </c>
      <c r="G57" s="72"/>
      <c r="H57" s="182">
        <f>SUM(H58:H64)</f>
        <v>0</v>
      </c>
      <c r="I57" s="201">
        <f t="shared" ref="I57:K57" si="12">SUM(I58:I64)</f>
        <v>0</v>
      </c>
      <c r="J57" s="201">
        <f t="shared" si="12"/>
        <v>0</v>
      </c>
      <c r="K57" s="201">
        <f t="shared" si="12"/>
        <v>0</v>
      </c>
      <c r="L57" s="181">
        <f>SUM(L58:L64)</f>
        <v>0</v>
      </c>
    </row>
    <row r="58" spans="1:12" ht="20.100000000000001" customHeight="1" x14ac:dyDescent="0.2">
      <c r="A58" s="212"/>
      <c r="B58" s="98"/>
      <c r="C58" s="51"/>
      <c r="D58" s="191"/>
      <c r="E58" s="192"/>
      <c r="F58" s="198"/>
      <c r="G58" s="113"/>
      <c r="H58" s="182">
        <f>SUM(I58:L58)</f>
        <v>0</v>
      </c>
      <c r="I58" s="198"/>
      <c r="J58" s="198"/>
      <c r="K58" s="198"/>
      <c r="L58" s="183"/>
    </row>
    <row r="59" spans="1:12" ht="20.100000000000001" customHeight="1" x14ac:dyDescent="0.2">
      <c r="A59" s="212"/>
      <c r="B59" s="98"/>
      <c r="C59" s="51"/>
      <c r="D59" s="191"/>
      <c r="E59" s="192"/>
      <c r="F59" s="198"/>
      <c r="G59" s="113"/>
      <c r="H59" s="182">
        <f t="shared" ref="H59:H63" si="13">SUM(I59:L59)</f>
        <v>0</v>
      </c>
      <c r="I59" s="198"/>
      <c r="J59" s="198"/>
      <c r="K59" s="198"/>
      <c r="L59" s="183"/>
    </row>
    <row r="60" spans="1:12" ht="20.100000000000001" customHeight="1" x14ac:dyDescent="0.2">
      <c r="A60" s="212"/>
      <c r="B60" s="98"/>
      <c r="C60" s="51"/>
      <c r="D60" s="191"/>
      <c r="E60" s="192"/>
      <c r="F60" s="198"/>
      <c r="G60" s="113"/>
      <c r="H60" s="182">
        <f t="shared" si="13"/>
        <v>0</v>
      </c>
      <c r="I60" s="198"/>
      <c r="J60" s="198"/>
      <c r="K60" s="198"/>
      <c r="L60" s="183"/>
    </row>
    <row r="61" spans="1:12" ht="20.100000000000001" customHeight="1" x14ac:dyDescent="0.2">
      <c r="A61" s="212"/>
      <c r="B61" s="98"/>
      <c r="C61" s="51"/>
      <c r="D61" s="191"/>
      <c r="E61" s="192"/>
      <c r="F61" s="198"/>
      <c r="G61" s="113"/>
      <c r="H61" s="182">
        <f t="shared" si="13"/>
        <v>0</v>
      </c>
      <c r="I61" s="198"/>
      <c r="J61" s="198"/>
      <c r="K61" s="198"/>
      <c r="L61" s="183"/>
    </row>
    <row r="62" spans="1:12" ht="20.100000000000001" customHeight="1" x14ac:dyDescent="0.2">
      <c r="A62" s="212"/>
      <c r="B62" s="98"/>
      <c r="C62" s="51"/>
      <c r="D62" s="191"/>
      <c r="E62" s="192"/>
      <c r="F62" s="198"/>
      <c r="G62" s="113"/>
      <c r="H62" s="182">
        <f t="shared" si="13"/>
        <v>0</v>
      </c>
      <c r="I62" s="198"/>
      <c r="J62" s="198"/>
      <c r="K62" s="198"/>
      <c r="L62" s="183"/>
    </row>
    <row r="63" spans="1:12" ht="20.100000000000001" customHeight="1" x14ac:dyDescent="0.2">
      <c r="A63" s="212"/>
      <c r="B63" s="98"/>
      <c r="C63" s="51"/>
      <c r="D63" s="191"/>
      <c r="E63" s="192"/>
      <c r="F63" s="198"/>
      <c r="G63" s="113"/>
      <c r="H63" s="182">
        <f t="shared" si="13"/>
        <v>0</v>
      </c>
      <c r="I63" s="198"/>
      <c r="J63" s="198"/>
      <c r="K63" s="198"/>
      <c r="L63" s="183"/>
    </row>
    <row r="64" spans="1:12" ht="20.100000000000001" customHeight="1" x14ac:dyDescent="0.2">
      <c r="A64" s="212"/>
      <c r="B64" s="98"/>
      <c r="C64" s="51"/>
      <c r="D64" s="191"/>
      <c r="E64" s="192"/>
      <c r="F64" s="198"/>
      <c r="G64" s="113"/>
      <c r="H64" s="182">
        <f>SUM(I64:L64)</f>
        <v>0</v>
      </c>
      <c r="I64" s="198"/>
      <c r="J64" s="198"/>
      <c r="K64" s="198"/>
      <c r="L64" s="183"/>
    </row>
    <row r="65" spans="1:12" s="99" customFormat="1" ht="20.100000000000001" customHeight="1" x14ac:dyDescent="0.2">
      <c r="A65" s="234" t="s">
        <v>231</v>
      </c>
      <c r="B65" s="98" t="s">
        <v>232</v>
      </c>
      <c r="C65" s="98"/>
      <c r="D65" s="193">
        <f>D66+D72</f>
        <v>0</v>
      </c>
      <c r="E65" s="194">
        <f>E66+E72</f>
        <v>0</v>
      </c>
      <c r="F65" s="199">
        <f>F66+F72</f>
        <v>0</v>
      </c>
      <c r="G65" s="73"/>
      <c r="H65" s="185">
        <f>H66+H72</f>
        <v>0</v>
      </c>
      <c r="I65" s="200">
        <f>I66+I72</f>
        <v>0</v>
      </c>
      <c r="J65" s="200">
        <f>J66+J72</f>
        <v>0</v>
      </c>
      <c r="K65" s="200">
        <f>K66+K72</f>
        <v>0</v>
      </c>
      <c r="L65" s="184">
        <f>L66+L72</f>
        <v>0</v>
      </c>
    </row>
    <row r="66" spans="1:12" ht="20.100000000000001" customHeight="1" x14ac:dyDescent="0.2">
      <c r="A66" s="254" t="s">
        <v>233</v>
      </c>
      <c r="B66" s="258">
        <v>128</v>
      </c>
      <c r="C66" s="259"/>
      <c r="D66" s="189">
        <f>SUM(D67:D71)</f>
        <v>0</v>
      </c>
      <c r="E66" s="190">
        <f>SUM(E67:E71)</f>
        <v>0</v>
      </c>
      <c r="F66" s="197">
        <f>SUM(F67:F71)</f>
        <v>0</v>
      </c>
      <c r="G66" s="72"/>
      <c r="H66" s="182">
        <f>SUM(H67:H71)</f>
        <v>0</v>
      </c>
      <c r="I66" s="201">
        <f>SUM(I67:I71)</f>
        <v>0</v>
      </c>
      <c r="J66" s="201">
        <f t="shared" ref="J66:K66" si="14">SUM(J67:J71)</f>
        <v>0</v>
      </c>
      <c r="K66" s="201">
        <f t="shared" si="14"/>
        <v>0</v>
      </c>
      <c r="L66" s="181">
        <f>SUM(L67:L71)</f>
        <v>0</v>
      </c>
    </row>
    <row r="67" spans="1:12" ht="20.100000000000001" customHeight="1" x14ac:dyDescent="0.2">
      <c r="A67" s="212"/>
      <c r="B67" s="258"/>
      <c r="C67" s="51"/>
      <c r="D67" s="191"/>
      <c r="E67" s="192"/>
      <c r="F67" s="198"/>
      <c r="G67" s="113"/>
      <c r="H67" s="182">
        <f>SUM(I67:L67)</f>
        <v>0</v>
      </c>
      <c r="I67" s="198"/>
      <c r="J67" s="198"/>
      <c r="K67" s="198"/>
      <c r="L67" s="183"/>
    </row>
    <row r="68" spans="1:12" ht="20.100000000000001" customHeight="1" x14ac:dyDescent="0.2">
      <c r="A68" s="212"/>
      <c r="B68" s="258"/>
      <c r="C68" s="51"/>
      <c r="D68" s="191"/>
      <c r="E68" s="192"/>
      <c r="F68" s="198"/>
      <c r="G68" s="113"/>
      <c r="H68" s="182">
        <f t="shared" ref="H68:H70" si="15">SUM(I68:L68)</f>
        <v>0</v>
      </c>
      <c r="I68" s="198"/>
      <c r="J68" s="198"/>
      <c r="K68" s="198"/>
      <c r="L68" s="183"/>
    </row>
    <row r="69" spans="1:12" ht="20.100000000000001" customHeight="1" x14ac:dyDescent="0.2">
      <c r="A69" s="212"/>
      <c r="B69" s="258"/>
      <c r="C69" s="51"/>
      <c r="D69" s="191"/>
      <c r="E69" s="192"/>
      <c r="F69" s="198"/>
      <c r="G69" s="113"/>
      <c r="H69" s="182">
        <f t="shared" si="15"/>
        <v>0</v>
      </c>
      <c r="I69" s="198"/>
      <c r="J69" s="198"/>
      <c r="K69" s="198"/>
      <c r="L69" s="183"/>
    </row>
    <row r="70" spans="1:12" ht="20.100000000000001" customHeight="1" x14ac:dyDescent="0.2">
      <c r="A70" s="212"/>
      <c r="B70" s="258"/>
      <c r="C70" s="51"/>
      <c r="D70" s="191"/>
      <c r="E70" s="192"/>
      <c r="F70" s="198"/>
      <c r="G70" s="113"/>
      <c r="H70" s="182">
        <f t="shared" si="15"/>
        <v>0</v>
      </c>
      <c r="I70" s="198"/>
      <c r="J70" s="198"/>
      <c r="K70" s="198"/>
      <c r="L70" s="183"/>
    </row>
    <row r="71" spans="1:12" ht="20.100000000000001" customHeight="1" x14ac:dyDescent="0.2">
      <c r="A71" s="212"/>
      <c r="B71" s="258"/>
      <c r="C71" s="51"/>
      <c r="D71" s="191"/>
      <c r="E71" s="192"/>
      <c r="F71" s="198"/>
      <c r="G71" s="113"/>
      <c r="H71" s="182">
        <f>SUM(I71:L71)</f>
        <v>0</v>
      </c>
      <c r="I71" s="198"/>
      <c r="J71" s="198"/>
      <c r="K71" s="198"/>
      <c r="L71" s="183"/>
    </row>
    <row r="72" spans="1:12" ht="20.100000000000001" customHeight="1" x14ac:dyDescent="0.2">
      <c r="A72" s="254" t="s">
        <v>234</v>
      </c>
      <c r="B72" s="258">
        <v>139</v>
      </c>
      <c r="C72" s="259"/>
      <c r="D72" s="189">
        <f>SUM(D73:D77)</f>
        <v>0</v>
      </c>
      <c r="E72" s="190">
        <f>SUM(E73:E77)</f>
        <v>0</v>
      </c>
      <c r="F72" s="197">
        <f>SUM(F73:F77)</f>
        <v>0</v>
      </c>
      <c r="G72" s="72"/>
      <c r="H72" s="182">
        <f>SUM(H73:H77)</f>
        <v>0</v>
      </c>
      <c r="I72" s="201">
        <f>SUM(I73:I77)</f>
        <v>0</v>
      </c>
      <c r="J72" s="201">
        <f t="shared" ref="J72:K72" si="16">SUM(J73:J77)</f>
        <v>0</v>
      </c>
      <c r="K72" s="201">
        <f t="shared" si="16"/>
        <v>0</v>
      </c>
      <c r="L72" s="181">
        <f>SUM(L73:L77)</f>
        <v>0</v>
      </c>
    </row>
    <row r="73" spans="1:12" ht="20.100000000000001" customHeight="1" x14ac:dyDescent="0.2">
      <c r="A73" s="212"/>
      <c r="B73" s="258"/>
      <c r="C73" s="51"/>
      <c r="D73" s="191"/>
      <c r="E73" s="192"/>
      <c r="F73" s="198"/>
      <c r="G73" s="113"/>
      <c r="H73" s="182">
        <f>SUM(I73:L73)</f>
        <v>0</v>
      </c>
      <c r="I73" s="198"/>
      <c r="J73" s="198"/>
      <c r="K73" s="198"/>
      <c r="L73" s="183"/>
    </row>
    <row r="74" spans="1:12" ht="20.100000000000001" customHeight="1" x14ac:dyDescent="0.2">
      <c r="A74" s="212"/>
      <c r="B74" s="258"/>
      <c r="C74" s="51"/>
      <c r="D74" s="191"/>
      <c r="E74" s="192"/>
      <c r="F74" s="198"/>
      <c r="G74" s="113"/>
      <c r="H74" s="182">
        <f t="shared" ref="H74:H76" si="17">SUM(I74:L74)</f>
        <v>0</v>
      </c>
      <c r="I74" s="198"/>
      <c r="J74" s="198"/>
      <c r="K74" s="198"/>
      <c r="L74" s="183"/>
    </row>
    <row r="75" spans="1:12" ht="20.100000000000001" customHeight="1" x14ac:dyDescent="0.2">
      <c r="A75" s="212"/>
      <c r="B75" s="258"/>
      <c r="C75" s="51"/>
      <c r="D75" s="191"/>
      <c r="E75" s="192"/>
      <c r="F75" s="198"/>
      <c r="G75" s="113"/>
      <c r="H75" s="182">
        <f t="shared" si="17"/>
        <v>0</v>
      </c>
      <c r="I75" s="198"/>
      <c r="J75" s="198"/>
      <c r="K75" s="198"/>
      <c r="L75" s="183"/>
    </row>
    <row r="76" spans="1:12" ht="20.100000000000001" customHeight="1" x14ac:dyDescent="0.2">
      <c r="A76" s="212"/>
      <c r="B76" s="258"/>
      <c r="C76" s="51"/>
      <c r="D76" s="191"/>
      <c r="E76" s="192"/>
      <c r="F76" s="198"/>
      <c r="G76" s="113"/>
      <c r="H76" s="182">
        <f t="shared" si="17"/>
        <v>0</v>
      </c>
      <c r="I76" s="198"/>
      <c r="J76" s="198"/>
      <c r="K76" s="198"/>
      <c r="L76" s="183"/>
    </row>
    <row r="77" spans="1:12" ht="20.100000000000001" customHeight="1" x14ac:dyDescent="0.2">
      <c r="A77" s="212"/>
      <c r="B77" s="258"/>
      <c r="C77" s="51"/>
      <c r="D77" s="191"/>
      <c r="E77" s="192"/>
      <c r="F77" s="198"/>
      <c r="G77" s="113"/>
      <c r="H77" s="182">
        <f>SUM(I77:L77)</f>
        <v>0</v>
      </c>
      <c r="I77" s="198"/>
      <c r="J77" s="198"/>
      <c r="K77" s="198"/>
      <c r="L77" s="183"/>
    </row>
    <row r="78" spans="1:12" s="99" customFormat="1" ht="20.100000000000001" customHeight="1" x14ac:dyDescent="0.2">
      <c r="A78" s="234" t="s">
        <v>235</v>
      </c>
      <c r="B78" s="98"/>
      <c r="C78" s="98"/>
      <c r="D78" s="193">
        <f>SUM(D79:D80)</f>
        <v>0</v>
      </c>
      <c r="E78" s="194">
        <f>SUM(E79:E80)</f>
        <v>0</v>
      </c>
      <c r="F78" s="199">
        <f>SUM(F79:F80)</f>
        <v>0</v>
      </c>
      <c r="G78" s="73"/>
      <c r="H78" s="182">
        <f>SUM(H79:H80)</f>
        <v>0</v>
      </c>
      <c r="I78" s="201">
        <f t="shared" ref="I78:K78" si="18">SUM(I79:I80)</f>
        <v>0</v>
      </c>
      <c r="J78" s="201">
        <f t="shared" si="18"/>
        <v>0</v>
      </c>
      <c r="K78" s="201">
        <f t="shared" si="18"/>
        <v>0</v>
      </c>
      <c r="L78" s="181">
        <f>SUM(L79:L80)</f>
        <v>0</v>
      </c>
    </row>
    <row r="79" spans="1:12" ht="20.100000000000001" customHeight="1" x14ac:dyDescent="0.2">
      <c r="A79" s="212"/>
      <c r="B79" s="258"/>
      <c r="C79" s="51"/>
      <c r="D79" s="191"/>
      <c r="E79" s="192"/>
      <c r="F79" s="198"/>
      <c r="G79" s="113"/>
      <c r="H79" s="182">
        <f>SUM(I79:L79)</f>
        <v>0</v>
      </c>
      <c r="I79" s="198"/>
      <c r="J79" s="198"/>
      <c r="K79" s="198"/>
      <c r="L79" s="183"/>
    </row>
    <row r="80" spans="1:12" ht="20.100000000000001" customHeight="1" thickBot="1" x14ac:dyDescent="0.25">
      <c r="A80" s="215"/>
      <c r="B80" s="261"/>
      <c r="C80" s="51"/>
      <c r="D80" s="191"/>
      <c r="E80" s="214"/>
      <c r="F80" s="216"/>
      <c r="G80" s="113"/>
      <c r="H80" s="182">
        <f>SUM(I80:L80)</f>
        <v>0</v>
      </c>
      <c r="I80" s="198"/>
      <c r="J80" s="198"/>
      <c r="K80" s="198"/>
      <c r="L80" s="183"/>
    </row>
    <row r="81" spans="1:12" s="99" customFormat="1" ht="20.100000000000001" customHeight="1" thickBot="1" x14ac:dyDescent="0.25">
      <c r="A81" s="470" t="s">
        <v>236</v>
      </c>
      <c r="B81" s="471"/>
      <c r="C81" s="262"/>
      <c r="D81" s="195">
        <f>D6+D19</f>
        <v>0</v>
      </c>
      <c r="E81" s="195">
        <f>E6+E19</f>
        <v>0</v>
      </c>
      <c r="F81" s="186">
        <f>F6+F19</f>
        <v>0</v>
      </c>
      <c r="G81" s="69"/>
      <c r="H81" s="186">
        <f>H6+H19</f>
        <v>0</v>
      </c>
      <c r="I81" s="186">
        <f>I6+I19</f>
        <v>0</v>
      </c>
      <c r="J81" s="186">
        <f>J6+J19</f>
        <v>0</v>
      </c>
      <c r="K81" s="186">
        <f>K6+K19</f>
        <v>0</v>
      </c>
      <c r="L81" s="186">
        <f>L6+L19</f>
        <v>0</v>
      </c>
    </row>
    <row r="82" spans="1:12" s="99" customFormat="1" ht="20.100000000000001" customHeight="1" thickBot="1" x14ac:dyDescent="0.25">
      <c r="A82" s="470" t="s">
        <v>237</v>
      </c>
      <c r="B82" s="471"/>
      <c r="C82" s="262"/>
      <c r="D82" s="195">
        <f>D6+D19+D65+D78</f>
        <v>0</v>
      </c>
      <c r="E82" s="195">
        <f>E6+E19+E65+E78</f>
        <v>0</v>
      </c>
      <c r="F82" s="186">
        <f>F6+F19+F65+F78</f>
        <v>0</v>
      </c>
      <c r="G82" s="69"/>
      <c r="H82" s="186">
        <f>H6+H19+H65+H78</f>
        <v>0</v>
      </c>
      <c r="I82" s="186">
        <f>I6+I19+I65+I78</f>
        <v>0</v>
      </c>
      <c r="J82" s="186">
        <f>J6+J19+J65+J78</f>
        <v>0</v>
      </c>
      <c r="K82" s="186">
        <f>K6+K19+K65+K78</f>
        <v>0</v>
      </c>
      <c r="L82" s="186">
        <f>L6+L19+L65+L78</f>
        <v>0</v>
      </c>
    </row>
    <row r="83" spans="1:12" ht="20.100000000000001" customHeight="1" thickBot="1" x14ac:dyDescent="0.25">
      <c r="A83" s="470" t="s">
        <v>238</v>
      </c>
      <c r="B83" s="471"/>
      <c r="C83" s="263"/>
      <c r="D83" s="195">
        <f>SUMIF(C6:C80,"DA",D6:D80)</f>
        <v>0</v>
      </c>
      <c r="E83" s="195">
        <f>SUMIF(C6:C80,"DA",E6:E80)</f>
        <v>0</v>
      </c>
      <c r="F83" s="186">
        <f>SUMIF(C6:C80,"DA",F6:F80)</f>
        <v>0</v>
      </c>
      <c r="G83" s="69"/>
      <c r="H83" s="186">
        <f>SUMIF(C6:C80,"DA",H6:H80)</f>
        <v>0</v>
      </c>
      <c r="I83" s="264"/>
      <c r="J83" s="264"/>
      <c r="K83" s="264"/>
      <c r="L83" s="264"/>
    </row>
    <row r="84" spans="1:12" ht="20.100000000000001" customHeight="1" x14ac:dyDescent="0.2">
      <c r="A84" s="292"/>
      <c r="B84" s="292"/>
      <c r="C84" s="265"/>
      <c r="D84" s="293"/>
      <c r="E84" s="293"/>
      <c r="F84" s="294"/>
      <c r="G84" s="295"/>
      <c r="H84" s="294"/>
      <c r="I84" s="296"/>
      <c r="J84" s="296"/>
      <c r="K84" s="296"/>
      <c r="L84" s="296"/>
    </row>
    <row r="85" spans="1:12" ht="20.100000000000001" customHeight="1" x14ac:dyDescent="0.2">
      <c r="A85" s="277" t="s">
        <v>239</v>
      </c>
      <c r="B85" s="299"/>
      <c r="C85" s="298">
        <f>PREDSTAVITEV!E7</f>
        <v>0</v>
      </c>
      <c r="D85" s="293"/>
      <c r="E85" s="293"/>
      <c r="F85" s="294"/>
      <c r="G85" s="295"/>
      <c r="H85" s="294"/>
      <c r="I85" s="296"/>
      <c r="J85" s="296"/>
      <c r="K85" s="296"/>
      <c r="L85" s="296"/>
    </row>
    <row r="86" spans="1:12" ht="20.100000000000001" customHeight="1" x14ac:dyDescent="0.2">
      <c r="A86" s="97"/>
      <c r="B86" s="297"/>
      <c r="C86" s="266" t="s">
        <v>240</v>
      </c>
      <c r="D86" s="265"/>
      <c r="E86" s="267"/>
      <c r="F86" s="267"/>
      <c r="G86" s="268"/>
      <c r="H86" s="267"/>
      <c r="I86" s="267"/>
      <c r="J86" s="267"/>
      <c r="K86" s="267"/>
      <c r="L86" s="267"/>
    </row>
    <row r="87" spans="1:12" ht="84.75" customHeight="1" x14ac:dyDescent="0.2">
      <c r="A87" s="455" t="str">
        <f>IF(L3="DA","Opredelite vrednost nepovračlivega DDV-ja v EUR pri posameznem strošku, ki ga uveljavljate v okviru upravičenih stroškov","DDV ni upravičen strošek po javnem razpisu, pojasnite kako boste zagotovili sredstva za DDV")</f>
        <v>Opredelite vrednost nepovračlivega DDV-ja v EUR pri posameznem strošku, ki ga uveljavljate v okviru upravičenih stroškov</v>
      </c>
      <c r="B87" s="455"/>
      <c r="C87" s="269">
        <f>H82-D82</f>
        <v>0</v>
      </c>
      <c r="D87" s="456"/>
      <c r="E87" s="457"/>
      <c r="F87" s="457"/>
      <c r="G87" s="457"/>
      <c r="H87" s="457"/>
      <c r="I87" s="457"/>
      <c r="J87" s="457"/>
      <c r="K87" s="457"/>
      <c r="L87" s="457"/>
    </row>
    <row r="88" spans="1:12" ht="20.100000000000001" customHeight="1" thickBot="1" x14ac:dyDescent="0.25">
      <c r="A88" s="100"/>
      <c r="B88" s="270"/>
      <c r="C88" s="100"/>
      <c r="D88" s="100"/>
      <c r="E88" s="100"/>
      <c r="F88" s="100"/>
      <c r="G88" s="270"/>
      <c r="H88" s="100"/>
      <c r="I88" s="100"/>
      <c r="J88" s="100"/>
      <c r="K88" s="100"/>
      <c r="L88" s="100"/>
    </row>
    <row r="89" spans="1:12" ht="20.100000000000001" customHeight="1" thickBot="1" x14ac:dyDescent="0.25">
      <c r="A89" s="458" t="s">
        <v>241</v>
      </c>
      <c r="B89" s="459"/>
      <c r="C89" s="459"/>
      <c r="D89" s="202">
        <f>IF(AND(L3="DA",C85="NE"),H83,D83)</f>
        <v>0</v>
      </c>
      <c r="E89" s="100"/>
      <c r="F89" s="100"/>
      <c r="G89" s="270"/>
      <c r="H89" s="100"/>
      <c r="I89" s="100"/>
      <c r="J89" s="250"/>
      <c r="K89" s="250"/>
      <c r="L89" s="271"/>
    </row>
    <row r="90" spans="1:12" ht="20.100000000000001" customHeight="1" thickBot="1" x14ac:dyDescent="0.25">
      <c r="A90" s="458" t="s">
        <v>242</v>
      </c>
      <c r="B90" s="459"/>
      <c r="C90" s="459"/>
      <c r="D90" s="50" t="e">
        <f>(E83+F83)/D89</f>
        <v>#DIV/0!</v>
      </c>
      <c r="E90" s="100"/>
      <c r="F90" s="100"/>
      <c r="G90" s="270"/>
      <c r="H90" s="100"/>
      <c r="I90" s="100"/>
      <c r="J90" s="250"/>
      <c r="K90" s="250"/>
      <c r="L90" s="271"/>
    </row>
    <row r="91" spans="1:12" s="99" customFormat="1" ht="20.100000000000001" customHeight="1" x14ac:dyDescent="0.2">
      <c r="A91" s="272"/>
      <c r="B91" s="273"/>
      <c r="C91" s="273"/>
      <c r="D91" s="273"/>
      <c r="E91" s="274"/>
      <c r="F91" s="274"/>
      <c r="G91" s="275"/>
      <c r="H91" s="274"/>
      <c r="I91" s="274"/>
      <c r="J91" s="274"/>
      <c r="K91" s="274"/>
      <c r="L91" s="274"/>
    </row>
  </sheetData>
  <sheetProtection algorithmName="SHA-512" hashValue="075tQgGwDeCDuBfpJRtjD6/kNswrz1P2CmwAPHt/SQTUSNSFgOWhWwHY98Us59mClDacEmz7X1XohIlouHT1IQ==" saltValue="g58m7Y/MgTo+d/3Jec3dLQ==" spinCount="100000" sheet="1" formatColumns="0" formatRows="0" insertColumns="0" insertRows="0" selectLockedCells="1"/>
  <mergeCells count="13">
    <mergeCell ref="A87:B87"/>
    <mergeCell ref="D87:L87"/>
    <mergeCell ref="A89:C89"/>
    <mergeCell ref="A90:C90"/>
    <mergeCell ref="A1:L1"/>
    <mergeCell ref="B2:L2"/>
    <mergeCell ref="B3:C3"/>
    <mergeCell ref="A4:D4"/>
    <mergeCell ref="H4:L4"/>
    <mergeCell ref="A81:B81"/>
    <mergeCell ref="A82:B82"/>
    <mergeCell ref="A83:B83"/>
    <mergeCell ref="E4:G4"/>
  </mergeCells>
  <dataValidations count="16">
    <dataValidation allowBlank="1" showInputMessage="1" showErrorMessage="1" prompt="Pri izbranem strošku v vnosno polje na kratko opišite, kaj predstavlja prijavljeni strošek (npr. izplačilo brata)." sqref="A79:A80" xr:uid="{00000000-0002-0000-0700-000000000000}"/>
    <dataValidation allowBlank="1" showInputMessage="1" showErrorMessage="1" prompt="Pri izbranem strošku v vnosno polje na kratko opišite, kaj predstavlja prijavljeni strošek (npr. strošek 1 zaposlenega)." sqref="A73:A77" xr:uid="{00000000-0002-0000-0700-000001000000}"/>
    <dataValidation allowBlank="1" showInputMessage="1" showErrorMessage="1" prompt="Pri izbranem strošku v vnosno polje na kratko opišite, kaj predstavlja prijavljeni strošek (npr. strošek ekektrike)." sqref="A67:A71" xr:uid="{00000000-0002-0000-0700-000002000000}"/>
    <dataValidation allowBlank="1" showInputMessage="1" showErrorMessage="1" prompt="Pri izbranem strošku v vnosno polje na kratko opišite, kaj predstavlja prijavljeni strošek (npr. sadike oljk)." sqref="A58:A64" xr:uid="{00000000-0002-0000-0700-000003000000}"/>
    <dataValidation allowBlank="1" showInputMessage="1" showErrorMessage="1" prompt="Pri izbranem strošku v vnosno polje na kratko opišite, kaj predstavlja prijavljeni strošek (npr.tehtnica)." sqref="A50:A56" xr:uid="{00000000-0002-0000-0700-000004000000}"/>
    <dataValidation allowBlank="1" showInputMessage="1" showErrorMessage="1" prompt="Pri izbranem strošku v vnosno polje na kratko opišite, kaj predstavlja prijavljeni strošek (npr. kmetijsko zemljišče)." sqref="A21:A28" xr:uid="{00000000-0002-0000-0700-000005000000}"/>
    <dataValidation allowBlank="1" showInputMessage="1" showErrorMessage="1" prompt="Pri izbranem strošku v vnosno polje na kratko opišite, kaj predstavlja prijavljeni strošek (npr. npr. računalniška programska oprema, koncesije)." sqref="A17:A18" xr:uid="{00000000-0002-0000-0700-000006000000}"/>
    <dataValidation allowBlank="1" showInputMessage="1" showErrorMessage="1" prompt="Pri izbranem strošku v vnosno polje na kratko opišite, kaj predstavlja prijavljeni strošek (npr. stroški materiala in storitev, plač zaposlenih testiranja prototipiranja, ki so povezani z razvojem novih proizvodov, procesov ali storitev)." sqref="A14:A15" xr:uid="{00000000-0002-0000-0700-000007000000}"/>
    <dataValidation allowBlank="1" showInputMessage="1" showErrorMessage="1" prompt="Pri izbranem strošku v vnosno polje na kratko opišite, kaj predstavlja prijavljeni strošek (npr. razlika med nakupno ceno in pošteno vrednostjo pridobljenih sredstev in obveznosti pri prevzemu drugega podjetja)." sqref="A11:A12" xr:uid="{00000000-0002-0000-0700-000008000000}"/>
    <dataValidation allowBlank="1" showInputMessage="1" showErrorMessage="1" prompt="Pri izbranem strošku v vnosno polje na kratko opišite, kaj predstavlja prijavljeni strošek (npr. patent, licenca, blagovna znamka, avtorska pravica)." sqref="A8:A9" xr:uid="{00000000-0002-0000-0700-000009000000}"/>
    <dataValidation allowBlank="1" showInputMessage="1" showErrorMessage="1" prompt="Vrednost brez DDV za vsa leta skupaj" sqref="D20:D64 D7:D18 D66:D80" xr:uid="{00000000-0002-0000-0700-00000A000000}"/>
    <dataValidation allowBlank="1" showInputMessage="1" showErrorMessage="1" prompt="Vrednost z DDV" sqref="I81:L82 I78:L78 I72:L72 I66:L66 I57:L57 I49:L49 I29:L29 I20:L20 I16:L16 I13:L13 H6:H82 I10:L10 I7:L7" xr:uid="{00000000-0002-0000-0700-00000B000000}"/>
    <dataValidation allowBlank="1" showInputMessage="1" showErrorMessage="1" prompt="Pri izbranem strošku v vnosno polje na kratko opišite, kaj predstavlja prijavljeni strošek (npr. hlev, poslovni prostor, turistični objekt, ...)." sqref="A30:A36 A38:A48" xr:uid="{00000000-0002-0000-0700-00000C000000}"/>
    <dataValidation allowBlank="1" showInputMessage="1" showErrorMessage="1" prompt="Vrednost z DDV._x000a_Stroški in rok zaključka projekta morajo biti usklajeni." sqref="I79:L80 I73:L77 I67:L71 I58:L65 I50:L56 I30:L48 I21:L28 I17:L19 I14:L15 I11:L12 I6:L6 I8:L9" xr:uid="{00000000-0002-0000-0700-00000D000000}"/>
    <dataValidation allowBlank="1" showInputMessage="1" showErrorMessage="1" promptTitle="DDV" prompt="Med upravičenimi stroški lahko uveljavljate tudi DDV, v kolikor je le ta upravičen po javnem razpisu (JR) in le ta ne bo povrnjen s strani FURS." sqref="F8:F80" xr:uid="{00000000-0002-0000-0700-00000E000000}"/>
    <dataValidation allowBlank="1" showInputMessage="1" showErrorMessage="1" prompt="Vrednost brez DDV za vsa leta skupaj._x000a_Obvezno priložite odločbo, sklep, pogodbo o odobrenih nepovratnih sredstvih za ta projket." sqref="E6:E80" xr:uid="{00000000-0002-0000-0700-00000F000000}"/>
  </dataValidations>
  <pageMargins left="0.7" right="0.7" top="0.75" bottom="0.75" header="0.3" footer="0.3"/>
  <pageSetup paperSize="9" scale="34"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Klikni na puščico, nato izberi DA ali NE" xr:uid="{565B8E14-EB3A-493B-8E3E-C2AF8424A2AB}">
          <x14:formula1>
            <xm:f>List2!$J$1:$J$2</xm:f>
          </x14:formula1>
          <xm:sqref>C8:C9 C11:C12 C14:C15 C17:C18 C21:C28 C38:C48 C50:C56 C30:C36 C58:C64 C67:C71 C79:C80 C73:C77 C85</xm:sqref>
        </x14:dataValidation>
        <x14:dataValidation type="list" allowBlank="1" showInputMessage="1" showErrorMessage="1" xr:uid="{74AEB185-DD9A-43C9-950C-BBD0A6C88862}">
          <x14:formula1>
            <xm:f>ŠIFRANTI!$A$2:$A$6</xm:f>
          </x14:formula1>
          <xm:sqref>G8:G80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649981"/>
    <pageSetUpPr fitToPage="1"/>
  </sheetPr>
  <dimension ref="A1:G40"/>
  <sheetViews>
    <sheetView view="pageBreakPreview" zoomScaleNormal="100" zoomScaleSheetLayoutView="100" zoomScalePageLayoutView="120" workbookViewId="0">
      <pane xSplit="1" ySplit="3" topLeftCell="B4" activePane="bottomRight" state="frozen"/>
      <selection pane="topRight" activeCell="B10" sqref="B10:E10"/>
      <selection pane="bottomLeft" activeCell="B10" sqref="B10:E10"/>
      <selection pane="bottomRight" activeCell="B10" sqref="B10:E10"/>
    </sheetView>
  </sheetViews>
  <sheetFormatPr defaultColWidth="9.140625" defaultRowHeight="12.75" x14ac:dyDescent="0.2"/>
  <cols>
    <col min="1" max="1" width="43.5703125" style="7" customWidth="1"/>
    <col min="2" max="2" width="10.140625" style="7" customWidth="1"/>
    <col min="3" max="7" width="17.7109375" style="7" customWidth="1"/>
    <col min="8" max="16384" width="9.140625" style="7"/>
  </cols>
  <sheetData>
    <row r="1" spans="1:7" ht="39.950000000000003" customHeight="1" x14ac:dyDescent="0.2">
      <c r="A1" s="486" t="s">
        <v>243</v>
      </c>
      <c r="B1" s="486"/>
      <c r="C1" s="486"/>
      <c r="D1" s="486"/>
      <c r="E1" s="486"/>
      <c r="F1" s="486"/>
      <c r="G1" s="486"/>
    </row>
    <row r="2" spans="1:7" ht="30" hidden="1" customHeight="1" x14ac:dyDescent="0.2">
      <c r="A2" s="301" t="s">
        <v>169</v>
      </c>
      <c r="B2" s="477" t="s">
        <v>170</v>
      </c>
      <c r="C2" s="477"/>
      <c r="D2" s="477"/>
      <c r="E2" s="477"/>
      <c r="F2" s="477"/>
      <c r="G2" s="477"/>
    </row>
    <row r="3" spans="1:7" ht="20.100000000000001" customHeight="1" x14ac:dyDescent="0.2">
      <c r="A3" s="302" t="s">
        <v>244</v>
      </c>
      <c r="B3" s="303" t="s">
        <v>245</v>
      </c>
      <c r="C3" s="303" t="s">
        <v>208</v>
      </c>
      <c r="D3" s="303" t="str">
        <f>CONCATENATE(" do vključno ",PREDSTAVITEV!E2)</f>
        <v xml:space="preserve"> do vključno 2024</v>
      </c>
      <c r="E3" s="303">
        <f>PREDSTAVITEV!E2+1</f>
        <v>2025</v>
      </c>
      <c r="F3" s="303">
        <f>PREDSTAVITEV!E2+2</f>
        <v>2026</v>
      </c>
      <c r="G3" s="303" t="str">
        <f>"od leta "&amp;PREDSTAVITEV!E2+3&amp;" dalje"</f>
        <v>od leta 2027 dalje</v>
      </c>
    </row>
    <row r="4" spans="1:7" ht="20.100000000000001" customHeight="1" x14ac:dyDescent="0.2">
      <c r="A4" s="315" t="s">
        <v>246</v>
      </c>
      <c r="B4" s="316">
        <f>IFERROR(C4/$C$13,0)</f>
        <v>0</v>
      </c>
      <c r="C4" s="321">
        <f>SUM(D4:G4)</f>
        <v>0</v>
      </c>
      <c r="D4" s="322">
        <f>SUM(D5:D6)</f>
        <v>0</v>
      </c>
      <c r="E4" s="322">
        <f t="shared" ref="E4:F4" si="0">SUM(E5:E6)</f>
        <v>0</v>
      </c>
      <c r="F4" s="322">
        <f t="shared" si="0"/>
        <v>0</v>
      </c>
      <c r="G4" s="322">
        <f>SUM(G5:G6)</f>
        <v>0</v>
      </c>
    </row>
    <row r="5" spans="1:7" ht="20.100000000000001" customHeight="1" x14ac:dyDescent="0.2">
      <c r="A5" s="306" t="s">
        <v>247</v>
      </c>
      <c r="B5" s="307"/>
      <c r="C5" s="323">
        <f t="shared" ref="C5:C12" si="1">SUM(D5:G5)</f>
        <v>0</v>
      </c>
      <c r="D5" s="324">
        <v>0</v>
      </c>
      <c r="E5" s="324">
        <v>0</v>
      </c>
      <c r="F5" s="324">
        <v>0</v>
      </c>
      <c r="G5" s="324">
        <v>0</v>
      </c>
    </row>
    <row r="6" spans="1:7" ht="20.100000000000001" customHeight="1" x14ac:dyDescent="0.2">
      <c r="A6" s="308" t="s">
        <v>248</v>
      </c>
      <c r="B6" s="309"/>
      <c r="C6" s="325">
        <f t="shared" si="1"/>
        <v>0</v>
      </c>
      <c r="D6" s="326">
        <v>0</v>
      </c>
      <c r="E6" s="326">
        <v>0</v>
      </c>
      <c r="F6" s="326">
        <v>0</v>
      </c>
      <c r="G6" s="326">
        <v>0</v>
      </c>
    </row>
    <row r="7" spans="1:7" s="99" customFormat="1" ht="20.100000000000001" customHeight="1" x14ac:dyDescent="0.2">
      <c r="A7" s="317" t="s">
        <v>249</v>
      </c>
      <c r="B7" s="318">
        <f>IFERROR(C7/$C$13,0)</f>
        <v>0</v>
      </c>
      <c r="C7" s="327">
        <f>SUM(D7:G7)</f>
        <v>0</v>
      </c>
      <c r="D7" s="328">
        <f>SUM(D8:D12)</f>
        <v>0</v>
      </c>
      <c r="E7" s="328">
        <f>SUM(E8:E12)</f>
        <v>0</v>
      </c>
      <c r="F7" s="328">
        <f>SUM(F8:F12)</f>
        <v>0</v>
      </c>
      <c r="G7" s="328">
        <f>SUM(G8:G12)</f>
        <v>0</v>
      </c>
    </row>
    <row r="8" spans="1:7" ht="20.100000000000001" customHeight="1" x14ac:dyDescent="0.2">
      <c r="A8" s="306" t="s">
        <v>250</v>
      </c>
      <c r="B8" s="307"/>
      <c r="C8" s="323">
        <f t="shared" si="1"/>
        <v>0</v>
      </c>
      <c r="D8" s="324">
        <v>0</v>
      </c>
      <c r="E8" s="324">
        <v>0</v>
      </c>
      <c r="F8" s="324">
        <v>0</v>
      </c>
      <c r="G8" s="324">
        <v>0</v>
      </c>
    </row>
    <row r="9" spans="1:7" ht="20.100000000000001" customHeight="1" x14ac:dyDescent="0.2">
      <c r="A9" s="310" t="s">
        <v>251</v>
      </c>
      <c r="B9" s="311"/>
      <c r="C9" s="329">
        <f t="shared" si="1"/>
        <v>0</v>
      </c>
      <c r="D9" s="330">
        <v>0</v>
      </c>
      <c r="E9" s="330">
        <v>0</v>
      </c>
      <c r="F9" s="330">
        <v>0</v>
      </c>
      <c r="G9" s="330">
        <v>0</v>
      </c>
    </row>
    <row r="10" spans="1:7" ht="20.100000000000001" customHeight="1" x14ac:dyDescent="0.2">
      <c r="A10" s="310" t="s">
        <v>252</v>
      </c>
      <c r="B10" s="311"/>
      <c r="C10" s="329">
        <f t="shared" si="1"/>
        <v>0</v>
      </c>
      <c r="D10" s="330">
        <v>0</v>
      </c>
      <c r="E10" s="330">
        <v>0</v>
      </c>
      <c r="F10" s="330">
        <v>0</v>
      </c>
      <c r="G10" s="330">
        <v>0</v>
      </c>
    </row>
    <row r="11" spans="1:7" ht="20.100000000000001" customHeight="1" x14ac:dyDescent="0.2">
      <c r="A11" s="310" t="s">
        <v>253</v>
      </c>
      <c r="B11" s="311"/>
      <c r="C11" s="329">
        <f t="shared" si="1"/>
        <v>0</v>
      </c>
      <c r="D11" s="330">
        <v>0</v>
      </c>
      <c r="E11" s="330">
        <v>0</v>
      </c>
      <c r="F11" s="330">
        <v>0</v>
      </c>
      <c r="G11" s="330">
        <v>0</v>
      </c>
    </row>
    <row r="12" spans="1:7" ht="20.100000000000001" customHeight="1" x14ac:dyDescent="0.2">
      <c r="A12" s="310" t="s">
        <v>254</v>
      </c>
      <c r="B12" s="311"/>
      <c r="C12" s="329">
        <f t="shared" si="1"/>
        <v>0</v>
      </c>
      <c r="D12" s="330">
        <v>0</v>
      </c>
      <c r="E12" s="330">
        <v>0</v>
      </c>
      <c r="F12" s="330">
        <v>0</v>
      </c>
      <c r="G12" s="330">
        <v>0</v>
      </c>
    </row>
    <row r="13" spans="1:7" ht="20.100000000000001" customHeight="1" x14ac:dyDescent="0.2">
      <c r="A13" s="304" t="s">
        <v>255</v>
      </c>
      <c r="B13" s="305">
        <f>IFERROR(B4+B7,0)</f>
        <v>0</v>
      </c>
      <c r="C13" s="331">
        <f t="shared" ref="C13:G13" si="2">C4+C7</f>
        <v>0</v>
      </c>
      <c r="D13" s="332">
        <f t="shared" si="2"/>
        <v>0</v>
      </c>
      <c r="E13" s="332">
        <f t="shared" si="2"/>
        <v>0</v>
      </c>
      <c r="F13" s="332">
        <f t="shared" si="2"/>
        <v>0</v>
      </c>
      <c r="G13" s="332">
        <f t="shared" si="2"/>
        <v>0</v>
      </c>
    </row>
    <row r="14" spans="1:7" ht="15.75" customHeight="1" x14ac:dyDescent="0.2">
      <c r="A14" s="312"/>
      <c r="B14" s="313"/>
      <c r="C14" s="333">
        <f>C13-'STROŠKI PROJEKTA'!H82</f>
        <v>0</v>
      </c>
      <c r="D14" s="333">
        <f>D13-'STROŠKI PROJEKTA'!I82</f>
        <v>0</v>
      </c>
      <c r="E14" s="333">
        <f>E13-'STROŠKI PROJEKTA'!J82</f>
        <v>0</v>
      </c>
      <c r="F14" s="333">
        <f>F13-'STROŠKI PROJEKTA'!K82</f>
        <v>0</v>
      </c>
      <c r="G14" s="333">
        <f>G13-'STROŠKI PROJEKTA'!L82</f>
        <v>0</v>
      </c>
    </row>
    <row r="15" spans="1:7" ht="51" customHeight="1" x14ac:dyDescent="0.2">
      <c r="A15" s="312"/>
      <c r="B15" s="313"/>
      <c r="C15" s="334" t="str">
        <f>IF('STROŠKI PROJEKTA'!H82&lt;&gt;C13,"STROŠKI IN VIRI FINANCIRANJA NISO USKLAJENI, USKLADITE PODATKE","")</f>
        <v/>
      </c>
      <c r="D15" s="334" t="str">
        <f>IF('STROŠKI PROJEKTA'!I82&lt;&gt;D13,"STROŠKI IN VIRI FINANCIRANJA NISO USKLAJENI, USKLADITE PODATKE","")</f>
        <v/>
      </c>
      <c r="E15" s="334" t="str">
        <f>IF('STROŠKI PROJEKTA'!J82&lt;&gt;E13,"STROŠKI IN VIRI FINANCIRANJA NISO USKLAJENI, USKLADITE PODATKE","")</f>
        <v/>
      </c>
      <c r="F15" s="334" t="str">
        <f>IF('STROŠKI PROJEKTA'!K82&lt;&gt;F13,"STROŠKI IN VIRI FINANCIRANJA NISO USKLAJENI, USKLADITE PODATKE","")</f>
        <v/>
      </c>
      <c r="G15" s="334" t="str">
        <f>IF('STROŠKI PROJEKTA'!L82&lt;&gt;G13,"STROŠKI IN VIRI FINANCIRANJA NISO USKLAJENI, USKLADITE PODATKE","")</f>
        <v/>
      </c>
    </row>
    <row r="16" spans="1:7" ht="20.100000000000001" customHeight="1" x14ac:dyDescent="0.2">
      <c r="A16" s="484" t="s">
        <v>256</v>
      </c>
      <c r="B16" s="485"/>
      <c r="C16" s="327">
        <f>SUM(D16:G16)</f>
        <v>0</v>
      </c>
      <c r="D16" s="328">
        <f>SUM(D17)</f>
        <v>0</v>
      </c>
      <c r="E16" s="328">
        <f>SUM(E17)</f>
        <v>0</v>
      </c>
      <c r="F16" s="328">
        <f>SUM(F17)</f>
        <v>0</v>
      </c>
      <c r="G16" s="328">
        <f>SUM(G17)</f>
        <v>0</v>
      </c>
    </row>
    <row r="17" spans="1:7" ht="20.100000000000001" customHeight="1" x14ac:dyDescent="0.2">
      <c r="A17" s="496" t="s">
        <v>257</v>
      </c>
      <c r="B17" s="497"/>
      <c r="C17" s="323">
        <f>SUM(D17:G17)</f>
        <v>0</v>
      </c>
      <c r="D17" s="324">
        <v>0</v>
      </c>
      <c r="E17" s="324">
        <v>0</v>
      </c>
      <c r="F17" s="324">
        <v>0</v>
      </c>
      <c r="G17" s="324">
        <v>0</v>
      </c>
    </row>
    <row r="18" spans="1:7" ht="43.5" customHeight="1" x14ac:dyDescent="0.2">
      <c r="A18" s="481" t="s">
        <v>258</v>
      </c>
      <c r="B18" s="482"/>
      <c r="C18" s="482"/>
      <c r="D18" s="482"/>
      <c r="E18" s="482"/>
      <c r="F18" s="482"/>
      <c r="G18" s="483"/>
    </row>
    <row r="19" spans="1:7" ht="84" customHeight="1" x14ac:dyDescent="0.2">
      <c r="A19" s="314" t="s">
        <v>259</v>
      </c>
      <c r="B19" s="487"/>
      <c r="C19" s="487"/>
      <c r="D19" s="487"/>
      <c r="E19" s="487"/>
      <c r="F19" s="487"/>
      <c r="G19" s="487"/>
    </row>
    <row r="20" spans="1:7" ht="20.100000000000001" hidden="1" customHeight="1" x14ac:dyDescent="0.2">
      <c r="A20" s="488" t="s">
        <v>260</v>
      </c>
      <c r="B20" s="489"/>
      <c r="C20" s="489"/>
      <c r="D20" s="489"/>
      <c r="E20" s="489"/>
      <c r="F20" s="489"/>
      <c r="G20" s="489"/>
    </row>
    <row r="21" spans="1:7" ht="42" hidden="1" customHeight="1" x14ac:dyDescent="0.2">
      <c r="A21" s="490" t="s">
        <v>261</v>
      </c>
      <c r="B21" s="491"/>
      <c r="C21" s="491"/>
      <c r="D21" s="491"/>
      <c r="E21" s="491"/>
      <c r="F21" s="491"/>
      <c r="G21" s="491"/>
    </row>
    <row r="22" spans="1:7" ht="15.95" hidden="1" customHeight="1" x14ac:dyDescent="0.2">
      <c r="A22" s="101" t="s">
        <v>201</v>
      </c>
      <c r="B22" s="492"/>
      <c r="C22" s="493"/>
      <c r="D22" s="493"/>
      <c r="E22" s="493"/>
      <c r="F22" s="493"/>
      <c r="G22" s="493"/>
    </row>
    <row r="23" spans="1:7" ht="15.95" hidden="1" customHeight="1" x14ac:dyDescent="0.2">
      <c r="A23" s="102" t="s">
        <v>209</v>
      </c>
      <c r="B23" s="480" t="e">
        <f>IF(#REF!&gt;#REF!,"NAPAKA, USKLADITE PODATKE S PRVO TABELO - NAČRT PORABE SREDSTEV","")</f>
        <v>#REF!</v>
      </c>
      <c r="C23" s="476"/>
      <c r="D23" s="476"/>
      <c r="E23" s="476"/>
      <c r="F23" s="476"/>
      <c r="G23" s="476"/>
    </row>
    <row r="24" spans="1:7" ht="15.95" hidden="1" customHeight="1" x14ac:dyDescent="0.2">
      <c r="A24" s="103" t="s">
        <v>211</v>
      </c>
      <c r="B24" s="494" t="e">
        <f>IF(#REF!&gt;#REF!,"NAPAKA, USKLADITE PODATKE S PRVO TABELO - NAČRT PORABE SREDSTEV","")</f>
        <v>#REF!</v>
      </c>
      <c r="C24" s="495"/>
      <c r="D24" s="495"/>
      <c r="E24" s="495"/>
      <c r="F24" s="495"/>
      <c r="G24" s="495"/>
    </row>
    <row r="25" spans="1:7" ht="15.95" hidden="1" customHeight="1" x14ac:dyDescent="0.2">
      <c r="A25" s="104" t="s">
        <v>213</v>
      </c>
      <c r="B25" s="480" t="e">
        <f>IF(#REF!&gt;#REF!,"NAPAKA, USKLADITE PODATKE S PRVO TABELO - NAČRT PORABE SREDSTEV","")</f>
        <v>#REF!</v>
      </c>
      <c r="C25" s="476"/>
      <c r="D25" s="476"/>
      <c r="E25" s="476"/>
      <c r="F25" s="476"/>
      <c r="G25" s="476"/>
    </row>
    <row r="26" spans="1:7" ht="15.95" hidden="1" customHeight="1" x14ac:dyDescent="0.2">
      <c r="A26" s="104" t="s">
        <v>215</v>
      </c>
      <c r="B26" s="480" t="e">
        <f>IF(#REF!&gt;#REF!,"NAPAKA, USKLADITE PODATKE S PRVO TABELO - NAČRT PORABE SREDSTEV","")</f>
        <v>#REF!</v>
      </c>
      <c r="C26" s="476"/>
      <c r="D26" s="476"/>
      <c r="E26" s="476"/>
      <c r="F26" s="476"/>
      <c r="G26" s="476"/>
    </row>
    <row r="27" spans="1:7" ht="15.95" hidden="1" customHeight="1" x14ac:dyDescent="0.2">
      <c r="A27" s="103" t="s">
        <v>217</v>
      </c>
      <c r="B27" s="480" t="e">
        <f>IF(#REF!&gt;#REF!,"NAPAKA, USKLADITE PODATKE S PRVO TABELO - NAČRT PORABE SREDSTEV","")</f>
        <v>#REF!</v>
      </c>
      <c r="C27" s="476"/>
      <c r="D27" s="476"/>
      <c r="E27" s="476"/>
      <c r="F27" s="476"/>
      <c r="G27" s="476"/>
    </row>
    <row r="28" spans="1:7" ht="15.95" hidden="1" customHeight="1" x14ac:dyDescent="0.2">
      <c r="A28" s="102" t="s">
        <v>262</v>
      </c>
      <c r="B28" s="480" t="e">
        <f>IF(#REF!&gt;#REF!,"NAPAKA, USKLADITE PODATKE S PRVO TABELO - NAČRT PORABE SREDSTEV","")</f>
        <v>#REF!</v>
      </c>
      <c r="C28" s="476"/>
      <c r="D28" s="476"/>
      <c r="E28" s="476"/>
      <c r="F28" s="476"/>
      <c r="G28" s="476"/>
    </row>
    <row r="29" spans="1:7" ht="15.95" hidden="1" customHeight="1" x14ac:dyDescent="0.2">
      <c r="A29" s="103" t="s">
        <v>221</v>
      </c>
      <c r="B29" s="480" t="e">
        <f>IF(#REF!&gt;#REF!,"NAPAKA, USKLADITE PODATKE S PRVO TABELO - NAČRT PORABE SREDSTEV","")</f>
        <v>#REF!</v>
      </c>
      <c r="C29" s="476"/>
      <c r="D29" s="476"/>
      <c r="E29" s="476"/>
      <c r="F29" s="476"/>
      <c r="G29" s="476"/>
    </row>
    <row r="30" spans="1:7" ht="15.95" hidden="1" customHeight="1" x14ac:dyDescent="0.2">
      <c r="A30" s="104" t="s">
        <v>223</v>
      </c>
      <c r="B30" s="480" t="e">
        <f>IF(#REF!&gt;#REF!,"NAPAKA, USKLADITE PODATKE S PRVO TABELO - NAČRT PORABE SREDSTEV","")</f>
        <v>#REF!</v>
      </c>
      <c r="C30" s="476"/>
      <c r="D30" s="476"/>
      <c r="E30" s="476"/>
      <c r="F30" s="476"/>
      <c r="G30" s="476"/>
    </row>
    <row r="31" spans="1:7" ht="15.95" hidden="1" customHeight="1" x14ac:dyDescent="0.2">
      <c r="A31" s="104" t="s">
        <v>225</v>
      </c>
      <c r="B31" s="480" t="e">
        <f>IF(#REF!&gt;#REF!,"NAPAKA, USKLADITE PODATKE S PRVO TABELO - NAČRT PORABE SREDSTEV","")</f>
        <v>#REF!</v>
      </c>
      <c r="C31" s="476"/>
      <c r="D31" s="476"/>
      <c r="E31" s="476"/>
      <c r="F31" s="476"/>
      <c r="G31" s="476"/>
    </row>
    <row r="32" spans="1:7" ht="25.5" hidden="1" x14ac:dyDescent="0.2">
      <c r="A32" s="103" t="s">
        <v>227</v>
      </c>
      <c r="B32" s="480" t="e">
        <f>IF(#REF!&gt;#REF!,"NAPAKA, USKLADITE PODATKE S PRVO TABELO - NAČRT PORABE SREDSTEV","")</f>
        <v>#REF!</v>
      </c>
      <c r="C32" s="476"/>
      <c r="D32" s="476"/>
      <c r="E32" s="476"/>
      <c r="F32" s="476"/>
      <c r="G32" s="476"/>
    </row>
    <row r="33" spans="1:7" ht="15.95" hidden="1" customHeight="1" x14ac:dyDescent="0.2">
      <c r="A33" s="103" t="s">
        <v>229</v>
      </c>
      <c r="B33" s="480" t="e">
        <f>IF(#REF!&gt;#REF!,"NAPAKA, USKLADITE PODATKE S PRVO TABELO - NAČRT PORABE SREDSTEV","")</f>
        <v>#REF!</v>
      </c>
      <c r="C33" s="476"/>
      <c r="D33" s="476"/>
      <c r="E33" s="476"/>
      <c r="F33" s="476"/>
      <c r="G33" s="476"/>
    </row>
    <row r="34" spans="1:7" ht="25.5" hidden="1" x14ac:dyDescent="0.2">
      <c r="A34" s="105" t="s">
        <v>263</v>
      </c>
      <c r="B34" s="480" t="e">
        <f>IF(#REF!&gt;#REF!,"NAPAKA, USKLADITE PODATKE S PRVO TABELO - NAČRT PORABE SREDSTEV","")</f>
        <v>#REF!</v>
      </c>
      <c r="C34" s="476"/>
      <c r="D34" s="476"/>
      <c r="E34" s="476"/>
      <c r="F34" s="476"/>
      <c r="G34" s="476"/>
    </row>
    <row r="35" spans="1:7" ht="15.95" hidden="1" customHeight="1" x14ac:dyDescent="0.2">
      <c r="A35" s="103" t="s">
        <v>233</v>
      </c>
      <c r="B35" s="480" t="e">
        <f>IF(#REF!&gt;#REF!,"NAPAKA, USKLADITE PODATKE S PRVO TABELO - NAČRT PORABE SREDSTEV","")</f>
        <v>#REF!</v>
      </c>
      <c r="C35" s="476"/>
      <c r="D35" s="476"/>
      <c r="E35" s="476"/>
      <c r="F35" s="476"/>
      <c r="G35" s="476"/>
    </row>
    <row r="36" spans="1:7" ht="15.95" hidden="1" customHeight="1" x14ac:dyDescent="0.2">
      <c r="A36" s="103" t="s">
        <v>234</v>
      </c>
      <c r="B36" s="480" t="e">
        <f>IF(#REF!&gt;#REF!,"NAPAKA, USKLADITE PODATKE S PRVO TABELO - NAČRT PORABE SREDSTEV","")</f>
        <v>#REF!</v>
      </c>
      <c r="C36" s="476"/>
      <c r="D36" s="476"/>
      <c r="E36" s="476"/>
      <c r="F36" s="476"/>
      <c r="G36" s="476"/>
    </row>
    <row r="37" spans="1:7" ht="15.95" hidden="1" customHeight="1" x14ac:dyDescent="0.2">
      <c r="A37" s="106" t="s">
        <v>264</v>
      </c>
      <c r="B37" s="480" t="e">
        <f>IF(#REF!&gt;#REF!,"NAPAKA, USKLADITE PODATKE S PRVO TABELO - NAČRT PORABE SREDSTEV","")</f>
        <v>#REF!</v>
      </c>
      <c r="C37" s="476"/>
      <c r="D37" s="476"/>
      <c r="E37" s="476"/>
      <c r="F37" s="476"/>
      <c r="G37" s="476"/>
    </row>
    <row r="38" spans="1:7" ht="15.95" hidden="1" customHeight="1" x14ac:dyDescent="0.2">
      <c r="A38" s="300" t="s">
        <v>265</v>
      </c>
      <c r="B38" s="475" t="e">
        <f>IF(#REF!&gt;#REF!,"NAPAKA, USKLADITE PODATKE S PRVO TABELO - NAČRT PORABE SREDSTEV","")</f>
        <v>#REF!</v>
      </c>
      <c r="C38" s="476"/>
      <c r="D38" s="476"/>
      <c r="E38" s="476"/>
      <c r="F38" s="476"/>
      <c r="G38" s="476"/>
    </row>
    <row r="39" spans="1:7" ht="15.75" hidden="1" customHeight="1" x14ac:dyDescent="0.2">
      <c r="A39" s="107"/>
      <c r="B39" s="478"/>
      <c r="C39" s="478"/>
      <c r="D39" s="478"/>
      <c r="E39" s="478"/>
      <c r="F39" s="108"/>
      <c r="G39" s="319"/>
    </row>
    <row r="40" spans="1:7" ht="15.95" hidden="1" customHeight="1" x14ac:dyDescent="0.2">
      <c r="A40" s="109"/>
      <c r="B40" s="479"/>
      <c r="C40" s="479"/>
      <c r="D40" s="479"/>
      <c r="E40" s="479"/>
      <c r="F40" s="110"/>
      <c r="G40" s="320"/>
    </row>
  </sheetData>
  <sheetProtection algorithmName="SHA-512" hashValue="ZtQjN/CPsBgFpQy651aSELY5fztEIhnJjki/p1dJjjS7jmcyZm/174JEb3cok4SHzKXuNnaEOZz9PhCNVGMbuw==" saltValue="5DXo7di4tT8Is0abCymm7w==" spinCount="100000" sheet="1" formatRows="0" selectLockedCells="1"/>
  <mergeCells count="26">
    <mergeCell ref="A1:G1"/>
    <mergeCell ref="B28:G28"/>
    <mergeCell ref="B19:G19"/>
    <mergeCell ref="A20:G20"/>
    <mergeCell ref="A21:G21"/>
    <mergeCell ref="B22:G22"/>
    <mergeCell ref="B23:G23"/>
    <mergeCell ref="B24:G24"/>
    <mergeCell ref="B25:G25"/>
    <mergeCell ref="B26:G26"/>
    <mergeCell ref="B27:G27"/>
    <mergeCell ref="A17:B17"/>
    <mergeCell ref="B38:G38"/>
    <mergeCell ref="B2:G2"/>
    <mergeCell ref="B39:E40"/>
    <mergeCell ref="B29:G29"/>
    <mergeCell ref="B30:G30"/>
    <mergeCell ref="B31:G31"/>
    <mergeCell ref="B32:G32"/>
    <mergeCell ref="B33:G33"/>
    <mergeCell ref="B34:G34"/>
    <mergeCell ref="B35:G35"/>
    <mergeCell ref="B36:G36"/>
    <mergeCell ref="B37:G37"/>
    <mergeCell ref="A18:G18"/>
    <mergeCell ref="A16:B16"/>
  </mergeCells>
  <dataValidations count="12">
    <dataValidation allowBlank="1" showInputMessage="1" showErrorMessage="1" prompt="Napaka se pojavlja dokler salda (načrt porebe sredstev in načrt zagotavljanja virov) nista izenačena na nulo." sqref="A14" xr:uid="{00000000-0002-0000-0800-000000000000}"/>
    <dataValidation allowBlank="1" showInputMessage="1" showErrorMessage="1" prompt="Vrednost z DDV" sqref="C7:G7 C13:G13 D16:G16 C4:C6 C16:C17 C8:C12 D4:G4" xr:uid="{00000000-0002-0000-0800-000001000000}"/>
    <dataValidation allowBlank="1" showInputMessage="1" showErrorMessage="1" prompt="Zneske izplačil nepovratnih sredstev vnesite v tistem letu, v katerem bo izpolnjen pogoj za nakazilo sredstev na vaš transakcijski račun. Istočano vnesite znesek-e v minus za vračilo nepovratnih sredstev (npr. vračilo SRRS -10.000 €)." sqref="A17" xr:uid="{00000000-0002-0000-0800-000002000000}"/>
    <dataValidation allowBlank="1" showInputMessage="1" showErrorMessage="1" prompt="Lastne vire pojasnjujte čim bolj realno in jih dokazujte na način, da so sredstva razvidna iz medletnih bilanc oz. denarnih sredstev na TR ali drugih virov." sqref="A19" xr:uid="{00000000-0002-0000-0800-000003000000}"/>
    <dataValidation allowBlank="1" showInputMessage="1" showErrorMessage="1" promptTitle="Lastne vire" prompt="pojasnjujte čim bolj realno in jih dokazujte na način, da so sredstva razvidna iz sklepa o dokapitalizaciji, medletnih bilanc oz. denarnih sredstev na TR ali drugih virov" sqref="B19:G19" xr:uid="{00000000-0002-0000-0800-000004000000}"/>
    <dataValidation allowBlank="1" showInputMessage="1" showErrorMessage="1" prompt="Realizacija - vrednost z DDV" sqref="D8:D12" xr:uid="{00000000-0002-0000-0800-000005000000}"/>
    <dataValidation allowBlank="1" showInputMessage="1" showErrorMessage="1" prompt="Plan - vrednost z DDV" sqref="E8:G12" xr:uid="{00000000-0002-0000-0800-000006000000}"/>
    <dataValidation allowBlank="1" showInputMessage="1" showErrorMessage="1" prompt="Zneske izplačil NS vnesite v tistem letu, v katerem bo izpolnjen pogoj za nakazilo sredstev na vaš transakcijski račun." sqref="D17:G17" xr:uid="{00000000-0002-0000-0800-000007000000}"/>
    <dataValidation allowBlank="1" showInputMessage="1" showErrorMessage="1" promptTitle="Realizacija - vrednost z DDV" prompt="v vrstici 19 kratko pojasnite vire za zagotavljanje lastne udeležbe pri projektu" sqref="D5" xr:uid="{00000000-0002-0000-0800-000008000000}"/>
    <dataValidation allowBlank="1" showInputMessage="1" showErrorMessage="1" promptTitle="Plan - vrednost z DDV" prompt="v vrstici 19 kratko pojasnite vire za zagotavljanje lastne udeležbe pri projektu" sqref="E5:G5" xr:uid="{00000000-0002-0000-0800-000009000000}"/>
    <dataValidation allowBlank="1" showInputMessage="1" showErrorMessage="1" promptTitle="Realizacija - vrednost z DDV" prompt="Dokapitalizacija - dodatna vložena sredstva lastnikov_x000a_V vrstici 19 kratko pojasnite vire za zagotavljanje lastne udeležbe pri projektu" sqref="D6" xr:uid="{00000000-0002-0000-0800-00000A000000}"/>
    <dataValidation allowBlank="1" showInputMessage="1" showErrorMessage="1" promptTitle="Plan - vrednost z DDV" prompt="Dokapitalizacija - dodatna vložena sredstva lastnikov_x000a_V vrstici 19 kratko pojasnite vire za zagotavljanje lastne udeležbe pri projektu" sqref="E6:G6" xr:uid="{00000000-0002-0000-0800-00000B000000}"/>
  </dataValidations>
  <pageMargins left="0.7" right="0.7" top="0.75" bottom="0.75" header="0.3" footer="0.3"/>
  <pageSetup paperSize="9" scale="6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53997364-8d08-4a5a-8967-aa9b51496cbd">
      <UserInfo>
        <DisplayName>Katja Zgonc</DisplayName>
        <AccountId>23</AccountId>
        <AccountType/>
      </UserInfo>
      <UserInfo>
        <DisplayName>Tjaša Perković</DisplayName>
        <AccountId>20</AccountId>
        <AccountType/>
      </UserInfo>
      <UserInfo>
        <DisplayName>Maja Dobnik</DisplayName>
        <AccountId>14</AccountId>
        <AccountType/>
      </UserInfo>
      <UserInfo>
        <DisplayName>Darja But</DisplayName>
        <AccountId>24</AccountId>
        <AccountType/>
      </UserInfo>
      <UserInfo>
        <DisplayName>Melita Ovsec Plos</DisplayName>
        <AccountId>15</AccountId>
        <AccountType/>
      </UserInfo>
      <UserInfo>
        <DisplayName>Rok Briški</DisplayName>
        <AccountId>395</AccountId>
        <AccountType/>
      </UserInfo>
    </SharedWithUsers>
    <lcf76f155ced4ddcb4097134ff3c332f xmlns="73f714d0-fb48-4149-a4da-c85772e7860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33B777CE492E814DB9FFB89ED7AA2814" ma:contentTypeVersion="12" ma:contentTypeDescription="Ustvari nov dokument." ma:contentTypeScope="" ma:versionID="cfcd4469bea91fcb9352b8cb2815f3a5">
  <xsd:schema xmlns:xsd="http://www.w3.org/2001/XMLSchema" xmlns:xs="http://www.w3.org/2001/XMLSchema" xmlns:p="http://schemas.microsoft.com/office/2006/metadata/properties" xmlns:ns2="73f714d0-fb48-4149-a4da-c85772e7860b" xmlns:ns3="53997364-8d08-4a5a-8967-aa9b51496cbd" targetNamespace="http://schemas.microsoft.com/office/2006/metadata/properties" ma:root="true" ma:fieldsID="53cb1818bfc6f83558d73facdff23a22" ns2:_="" ns3:_="">
    <xsd:import namespace="73f714d0-fb48-4149-a4da-c85772e7860b"/>
    <xsd:import namespace="53997364-8d08-4a5a-8967-aa9b51496cb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f714d0-fb48-4149-a4da-c85772e786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Oznake slike" ma:readOnly="false" ma:fieldId="{5cf76f15-5ced-4ddc-b409-7134ff3c332f}" ma:taxonomyMulti="true" ma:sspId="0e3b8515-2efb-4f80-aba5-d361c9ec87c3"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3997364-8d08-4a5a-8967-aa9b51496cbd" elementFormDefault="qualified">
    <xsd:import namespace="http://schemas.microsoft.com/office/2006/documentManagement/types"/>
    <xsd:import namespace="http://schemas.microsoft.com/office/infopath/2007/PartnerControls"/>
    <xsd:element name="SharedWithUsers" ma:index="10" nillable="true" ma:displayName="V skupni rabi z"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V skupni rabi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vsebine"/>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63172B9-2977-4C18-B664-3CE1221C9D80}">
  <ds:schemaRefs>
    <ds:schemaRef ds:uri="http://schemas.microsoft.com/office/2006/metadata/properties"/>
    <ds:schemaRef ds:uri="http://www.w3.org/2000/xmlns/"/>
    <ds:schemaRef ds:uri="53997364-8d08-4a5a-8967-aa9b51496cbd"/>
    <ds:schemaRef ds:uri="73f714d0-fb48-4149-a4da-c85772e7860b"/>
    <ds:schemaRef ds:uri="http://schemas.microsoft.com/office/infopath/2007/PartnerControls"/>
  </ds:schemaRefs>
</ds:datastoreItem>
</file>

<file path=customXml/itemProps2.xml><?xml version="1.0" encoding="utf-8"?>
<ds:datastoreItem xmlns:ds="http://schemas.openxmlformats.org/officeDocument/2006/customXml" ds:itemID="{D3D7DD9F-199A-4241-8D3F-F5C841C7EF36}">
  <ds:schemaRefs>
    <ds:schemaRef ds:uri="http://schemas.microsoft.com/office/2006/metadata/contentType"/>
    <ds:schemaRef ds:uri="http://schemas.microsoft.com/office/2006/metadata/properties/metaAttributes"/>
    <ds:schemaRef ds:uri="http://www.w3.org/2000/xmlns/"/>
    <ds:schemaRef ds:uri="http://www.w3.org/2001/XMLSchema"/>
    <ds:schemaRef ds:uri="73f714d0-fb48-4149-a4da-c85772e7860b"/>
    <ds:schemaRef ds:uri="53997364-8d08-4a5a-8967-aa9b51496cbd"/>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E39FD38-3CED-4AC5-AC47-28F27CE470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18</vt:i4>
      </vt:variant>
      <vt:variant>
        <vt:lpstr>Imenovani obsegi</vt:lpstr>
      </vt:variant>
      <vt:variant>
        <vt:i4>5</vt:i4>
      </vt:variant>
    </vt:vector>
  </HeadingPairs>
  <TitlesOfParts>
    <vt:vector size="23" baseType="lpstr">
      <vt:lpstr>NAVODILO</vt:lpstr>
      <vt:lpstr>List3</vt:lpstr>
      <vt:lpstr>PREDSTAVITEV</vt:lpstr>
      <vt:lpstr>DINAMIKA ZAHTEVKOV</vt:lpstr>
      <vt:lpstr>TRAJNOSTNI PROJEKT</vt:lpstr>
      <vt:lpstr>TRAJNOSTNI CILJI</vt:lpstr>
      <vt:lpstr>FINANČNE OBVEZNOSTI</vt:lpstr>
      <vt:lpstr>STROŠKI PROJEKTA</vt:lpstr>
      <vt:lpstr>VIRI FINANCIRANJA</vt:lpstr>
      <vt:lpstr>DENARNI TOK</vt:lpstr>
      <vt:lpstr>OGLJIČNI_ODTIS</vt:lpstr>
      <vt:lpstr>List5</vt:lpstr>
      <vt:lpstr>MERILA</vt:lpstr>
      <vt:lpstr>KUMULACIJA in INTENZIVNOST DP</vt:lpstr>
      <vt:lpstr>Seznami za vozila</vt:lpstr>
      <vt:lpstr>ŠIFRANTI</vt:lpstr>
      <vt:lpstr>List1</vt:lpstr>
      <vt:lpstr>List2</vt:lpstr>
      <vt:lpstr>'FINANČNE OBVEZNOSTI'!Področje_tiskanja</vt:lpstr>
      <vt:lpstr>PREDSTAVITEV!Področje_tiskanja</vt:lpstr>
      <vt:lpstr>'STROŠKI PROJEKTA'!Področje_tiskanja</vt:lpstr>
      <vt:lpstr>'TRAJNOSTNI PROJEKT'!Področje_tiskanja</vt:lpstr>
      <vt:lpstr>'VIRI FINANCIRANJA'!Področje_tiskanja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Maja Dobnik</dc:creator>
  <cp:keywords/>
  <dc:description/>
  <cp:lastModifiedBy>Lea Kozina</cp:lastModifiedBy>
  <cp:revision/>
  <cp:lastPrinted>2025-12-17T13:07:00Z</cp:lastPrinted>
  <dcterms:created xsi:type="dcterms:W3CDTF">2019-06-05T06:35:37Z</dcterms:created>
  <dcterms:modified xsi:type="dcterms:W3CDTF">2025-12-23T09:01:21Z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0x01010033B777CE492E814DB9FFB89ED7AA2814</vt:lpwstr>
  </property>
  <property fmtid="{D5CDD505-2E9C-101B-9397-08002B2CF9AE}" pid="3" name="MediaServiceImageTags">
    <vt:lpwstr/>
  </property>
  <property fmtid="{D5CDD505-2E9C-101B-9397-08002B2CF9AE}" pid="4" name="Order">
    <vt:r8>987900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